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sparenza e corruzione\pubblicazioni\pubblicazioni coni servizi\locazioni passive\dati agg. al 11.03.19\dati pubblicati\"/>
    </mc:Choice>
  </mc:AlternateContent>
  <bookViews>
    <workbookView xWindow="0" yWindow="60" windowWidth="22980" windowHeight="9525"/>
  </bookViews>
  <sheets>
    <sheet name="Locazioni in essere al 11.03.19" sheetId="2" r:id="rId1"/>
  </sheets>
  <calcPr calcId="162913"/>
</workbook>
</file>

<file path=xl/calcChain.xml><?xml version="1.0" encoding="utf-8"?>
<calcChain xmlns="http://schemas.openxmlformats.org/spreadsheetml/2006/main">
  <c r="E115" i="2" l="1"/>
  <c r="E114" i="2"/>
  <c r="E112" i="2"/>
  <c r="E111" i="2"/>
  <c r="E105" i="2"/>
  <c r="E101" i="2"/>
  <c r="E100" i="2"/>
  <c r="E99" i="2"/>
  <c r="E98" i="2"/>
  <c r="E92" i="2"/>
  <c r="E91" i="2"/>
  <c r="E90" i="2"/>
  <c r="E88" i="2"/>
  <c r="E86" i="2"/>
  <c r="E84" i="2"/>
  <c r="E79" i="2"/>
  <c r="E78" i="2"/>
  <c r="E77" i="2"/>
  <c r="E76" i="2"/>
  <c r="E73" i="2"/>
  <c r="E72" i="2"/>
  <c r="E68" i="2"/>
  <c r="E67" i="2"/>
  <c r="E66" i="2"/>
  <c r="E64" i="2"/>
  <c r="E62" i="2"/>
  <c r="E59" i="2"/>
  <c r="E58" i="2"/>
  <c r="E55" i="2"/>
  <c r="E54" i="2"/>
  <c r="E49" i="2"/>
  <c r="E47" i="2"/>
  <c r="E43" i="2"/>
  <c r="E42" i="2"/>
  <c r="E37" i="2"/>
  <c r="E34" i="2"/>
  <c r="E33" i="2"/>
  <c r="E32" i="2"/>
  <c r="E31" i="2"/>
  <c r="E27" i="2"/>
  <c r="E24" i="2"/>
  <c r="E23" i="2"/>
  <c r="E20" i="2"/>
  <c r="E18" i="2"/>
  <c r="E15" i="2"/>
  <c r="E9" i="2"/>
  <c r="E8" i="2"/>
  <c r="E6" i="2"/>
</calcChain>
</file>

<file path=xl/sharedStrings.xml><?xml version="1.0" encoding="utf-8"?>
<sst xmlns="http://schemas.openxmlformats.org/spreadsheetml/2006/main" count="470" uniqueCount="327">
  <si>
    <t>stipula 
contratto</t>
  </si>
  <si>
    <t>scadenza contratto</t>
  </si>
  <si>
    <t>note</t>
  </si>
  <si>
    <t>Alessandria</t>
  </si>
  <si>
    <t>Corso Teresio Borsalino, 54 -  "Centro Agora" - Alessandria</t>
  </si>
  <si>
    <t>Maggio Immobiliare srl</t>
  </si>
  <si>
    <t>Ancona</t>
  </si>
  <si>
    <r>
      <t>"Stadio del Conero"</t>
    </r>
    <r>
      <rPr>
        <sz val="11"/>
        <rFont val="Tahoma"/>
        <family val="2"/>
      </rPr>
      <t xml:space="preserve"> via cameranense - Varano di Ancona</t>
    </r>
  </si>
  <si>
    <t>consorzio ancona per lo sport</t>
  </si>
  <si>
    <t>Arezzo</t>
  </si>
  <si>
    <t>via vittorio veneto, 33/13 - Arezzo</t>
  </si>
  <si>
    <t>sacchi adriana</t>
  </si>
  <si>
    <t>Ascoli Piceno</t>
  </si>
  <si>
    <t>via antonio ceci, 7 ascoli piceno</t>
  </si>
  <si>
    <t>tamarix s.r.l.</t>
  </si>
  <si>
    <t>Asti</t>
  </si>
  <si>
    <t xml:space="preserve">corso alessandria, 166 -  Asti </t>
  </si>
  <si>
    <t>Magistra Spa</t>
  </si>
  <si>
    <t>Avellino</t>
  </si>
  <si>
    <t xml:space="preserve">via palatucci,1  - Avellino </t>
  </si>
  <si>
    <t>aldo e nicola maglio</t>
  </si>
  <si>
    <t>Belluno</t>
  </si>
  <si>
    <t>via cipro, 30 belluno - Belluno</t>
  </si>
  <si>
    <t>lorenzo III s.r.l.</t>
  </si>
  <si>
    <t>via pagello,11  - Belluno</t>
  </si>
  <si>
    <t>vigne ugo e corrà renata</t>
  </si>
  <si>
    <t>via monte gleno, 21 - Bergamo</t>
  </si>
  <si>
    <t>associazione cittadella dello sport</t>
  </si>
  <si>
    <t>scaduto e da rinnovare</t>
  </si>
  <si>
    <t>Biella</t>
  </si>
  <si>
    <t>v.le matteotti, 21 -  Biella</t>
  </si>
  <si>
    <t>ada jahn lavagnini</t>
  </si>
  <si>
    <t>Bolzano</t>
  </si>
  <si>
    <t>via mazzini, 49 - Bolzano</t>
  </si>
  <si>
    <t>gärber marianne in buonomo</t>
  </si>
  <si>
    <t>Brescia</t>
  </si>
  <si>
    <t>via bazoli, 10 -  Brescia</t>
  </si>
  <si>
    <t>centro sportivo S. Filippo</t>
  </si>
  <si>
    <t>Brindisi</t>
  </si>
  <si>
    <t xml:space="preserve">via dalmazia, 21 b-c - Brindisi </t>
  </si>
  <si>
    <t>Zelda s.r.l.</t>
  </si>
  <si>
    <t>Caltanissetta</t>
  </si>
  <si>
    <t>via don minzoni 231/a  - Caltanissetta</t>
  </si>
  <si>
    <t>So.Gei. s.r.l.</t>
  </si>
  <si>
    <t>previsto rilascio in data 31/03/2016</t>
  </si>
  <si>
    <t>Caserta</t>
  </si>
  <si>
    <t>previsto rilascio in data 29/02/2016</t>
  </si>
  <si>
    <t>Catania</t>
  </si>
  <si>
    <t>esmeralda immobiliare s.r.l.</t>
  </si>
  <si>
    <t>Catanzaro</t>
  </si>
  <si>
    <t>via lucrezia della valle (quartiere sala), 19/44 "centro lucrezia della valle" - Catanzaro</t>
  </si>
  <si>
    <t>abitare costruzioni srl</t>
  </si>
  <si>
    <t>Chieti</t>
  </si>
  <si>
    <t>via spezioli, 52 - Chieti</t>
  </si>
  <si>
    <t>piemonte gestione ambientale srl</t>
  </si>
  <si>
    <t xml:space="preserve">Como </t>
  </si>
  <si>
    <t>viale masia, 42 - Como</t>
  </si>
  <si>
    <t>tesoreria comunale di como</t>
  </si>
  <si>
    <t xml:space="preserve">vacatio contrattuale </t>
  </si>
  <si>
    <t>Cosenza</t>
  </si>
  <si>
    <t xml:space="preserve"> piazza matteotti - ex stazione ferroviaria/FSN stadio s. vito - via degli stadi 1/d</t>
  </si>
  <si>
    <t>tesoreria comunale di cosenza</t>
  </si>
  <si>
    <t>Cremona</t>
  </si>
  <si>
    <t>via fabio filzi, 35  - Cremona</t>
  </si>
  <si>
    <t>comune di cremona</t>
  </si>
  <si>
    <t>Crotone</t>
  </si>
  <si>
    <t>via a. capitini, 40 - Crotone</t>
  </si>
  <si>
    <t>Procedura esecutiva immobiliare n.97/2012 RGE del Tribunale di Crotone</t>
  </si>
  <si>
    <t>Cuneo</t>
  </si>
  <si>
    <t>via a. stoppani, 18 - Cuneo</t>
  </si>
  <si>
    <t>lobera melchiorre</t>
  </si>
  <si>
    <t>Enna</t>
  </si>
  <si>
    <t>via dante, 9 - Enna</t>
  </si>
  <si>
    <t>cianci rita</t>
  </si>
  <si>
    <t>Ferrara</t>
  </si>
  <si>
    <t>via Bongiovanni ang. Via Marconi - Ferrara</t>
  </si>
  <si>
    <t>NL Properties s.r.l.</t>
  </si>
  <si>
    <t>Foggia</t>
  </si>
  <si>
    <t>via giorgio almirante attuale via antonio nazzaro, 9 - Foggia</t>
  </si>
  <si>
    <t>robedil costruzioni s.r.l.</t>
  </si>
  <si>
    <t>Forlì</t>
  </si>
  <si>
    <t>viale della libertà, 46 Forlì - ufficio n°3 piano terra del Ginnasio sportivo</t>
  </si>
  <si>
    <t>comune di forlì</t>
  </si>
  <si>
    <t>scaduto</t>
  </si>
  <si>
    <t>Frosinone</t>
  </si>
  <si>
    <t>p.zza caduti via fani, 49 -  Frosinone</t>
  </si>
  <si>
    <t>Fiorini Vittorio</t>
  </si>
  <si>
    <t>Imperia</t>
  </si>
  <si>
    <t>Isernia</t>
  </si>
  <si>
    <t>via g.berta - Pal. Provincia - Isernia</t>
  </si>
  <si>
    <t>amministrazione provinciale</t>
  </si>
  <si>
    <t>La Spezia</t>
  </si>
  <si>
    <t>viale italia, 457 - La Spezia</t>
  </si>
  <si>
    <t>Investimenti 2000 srl</t>
  </si>
  <si>
    <t>Lecce</t>
  </si>
  <si>
    <t>via calasso 1/E - Lecce</t>
  </si>
  <si>
    <t>Casto Nicola</t>
  </si>
  <si>
    <t>Casto Filippo, Marcello e Giorgio</t>
  </si>
  <si>
    <t xml:space="preserve">Casto Carmela </t>
  </si>
  <si>
    <t>Lecco</t>
  </si>
  <si>
    <t>Livorno</t>
  </si>
  <si>
    <t>via piemonte 52/a, - Livorno</t>
  </si>
  <si>
    <t>immobiliare cassa e scuola edile s.r.l.</t>
  </si>
  <si>
    <t>Lucca</t>
  </si>
  <si>
    <t xml:space="preserve">via luigi einaudi  - Lucca </t>
  </si>
  <si>
    <t>società fratelli berutto s.r.l.</t>
  </si>
  <si>
    <t>Macerata</t>
  </si>
  <si>
    <t>via annibali, 110  - Piediripa Macerata</t>
  </si>
  <si>
    <t xml:space="preserve"> verdicchio carla e rita</t>
  </si>
  <si>
    <t>Mantova</t>
  </si>
  <si>
    <t>via tassoni, 12 - Mantova</t>
  </si>
  <si>
    <t>comune di mantova</t>
  </si>
  <si>
    <t>Massa Carrara</t>
  </si>
  <si>
    <t>Matera</t>
  </si>
  <si>
    <t>via bizantini, 13 - Matera</t>
  </si>
  <si>
    <t>Moliterni Bellisario</t>
  </si>
  <si>
    <t>Messina</t>
  </si>
  <si>
    <t>via s. maria dell'arco, 16  - Messina</t>
  </si>
  <si>
    <t>caruso nicolò e cardile adele</t>
  </si>
  <si>
    <t>Modena</t>
  </si>
  <si>
    <t>Palazzo dello Sport - Palapanini - viale dello Sport, 25 1° piano - Modena</t>
  </si>
  <si>
    <t>comune di modena</t>
  </si>
  <si>
    <t>Novara</t>
  </si>
  <si>
    <t>corso della vittoria, 5 -  via solferino 2  - Novara</t>
  </si>
  <si>
    <t>cardarelli mariagrazia</t>
  </si>
  <si>
    <t>Nuoro</t>
  </si>
  <si>
    <t>mattu chironi gavina</t>
  </si>
  <si>
    <t>Oristano</t>
  </si>
  <si>
    <t xml:space="preserve"> via carducci, 44 - via cagliari 242  - Oristano</t>
  </si>
  <si>
    <t>intercostruzioni S.p.A.</t>
  </si>
  <si>
    <t>Parma</t>
  </si>
  <si>
    <t>via luigi anedda 3  - Parma</t>
  </si>
  <si>
    <t>C.R.E.R. Immobiliare s.r.l.</t>
  </si>
  <si>
    <t>Pavia</t>
  </si>
  <si>
    <t>via dei mille-Borgo Ticino Pavia ex-caserma dei Carabinieri</t>
  </si>
  <si>
    <t>Provincia di Pavia</t>
  </si>
  <si>
    <t>Pesaro</t>
  </si>
  <si>
    <t>galleria roma, 10 sc. C,  - Pesaro</t>
  </si>
  <si>
    <t>assindustria pesaro urbino</t>
  </si>
  <si>
    <t>Piacenza</t>
  </si>
  <si>
    <t xml:space="preserve">via c. calciati, 14  - Piacenza </t>
  </si>
  <si>
    <t xml:space="preserve">piacenza immobiliare s.r.l. </t>
  </si>
  <si>
    <t xml:space="preserve">Pisa </t>
  </si>
  <si>
    <t>via malagoli 12 "Corpo Piastra"  - Pisa</t>
  </si>
  <si>
    <t>immobiliare pisa s.r.l.</t>
  </si>
  <si>
    <t>Pistoia</t>
  </si>
  <si>
    <t>via panciatichi,11  - Pistoia</t>
  </si>
  <si>
    <t>Nardi Dei Anna, Maria Ginevra e Vincenzo</t>
  </si>
  <si>
    <t>Pordenone</t>
  </si>
  <si>
    <t>viale della libertà, 75  -Pordenone</t>
  </si>
  <si>
    <t>comune di pordenone</t>
  </si>
  <si>
    <t>Prato</t>
  </si>
  <si>
    <t>viale della repubblica, 158  - Prato</t>
  </si>
  <si>
    <t>immobiliare lungarno srl</t>
  </si>
  <si>
    <t>Scuola Regionale Sport Sicilia - Ragusa</t>
  </si>
  <si>
    <t>via magna grecia s.n.c.  - Ragusa</t>
  </si>
  <si>
    <t>Amm. Prov. Ragusa</t>
  </si>
  <si>
    <t>0/01/2011</t>
  </si>
  <si>
    <t>Ravenna</t>
  </si>
  <si>
    <t>via pirano, 3-5 - Ravenna</t>
  </si>
  <si>
    <t>mario de lorenzi s.r.l.</t>
  </si>
  <si>
    <t>Reggio Calabria</t>
  </si>
  <si>
    <t xml:space="preserve">via dei correttori, 12 -  Reggio Calabria - primo piano  int. 1, </t>
  </si>
  <si>
    <t>stefano versace</t>
  </si>
  <si>
    <t>Reggio Emilia</t>
  </si>
  <si>
    <t>via adua, 97  - Reggio Emilia</t>
  </si>
  <si>
    <t>BAIN di Michele Bartoli &amp; C. Sas</t>
  </si>
  <si>
    <t>Rieti</t>
  </si>
  <si>
    <t>via fundania snc - Torre A - Rieti</t>
  </si>
  <si>
    <t>GIA.SAL srl</t>
  </si>
  <si>
    <t>Rimini</t>
  </si>
  <si>
    <t>via covignano, 201 - Rimini</t>
  </si>
  <si>
    <t>adriasei di dellarosa Agostino &amp; c. snc</t>
  </si>
  <si>
    <t>Roma</t>
  </si>
  <si>
    <t>via flaminia, 388  -  Roma</t>
  </si>
  <si>
    <t>luigi malvezzi campeggi</t>
  </si>
  <si>
    <t xml:space="preserve">via flaminia, 362 -  Roma </t>
  </si>
  <si>
    <t>claudia ferrari caruso</t>
  </si>
  <si>
    <t>via Adelaide Ristori -  Roma</t>
  </si>
  <si>
    <t>Primageli Valerio, Margherita e Francesco</t>
  </si>
  <si>
    <t>Rovigo</t>
  </si>
  <si>
    <t>via porta adige - Rovigo</t>
  </si>
  <si>
    <t>alì immobiliare s.r.l.</t>
  </si>
  <si>
    <t>Sassari</t>
  </si>
  <si>
    <t xml:space="preserve">via roma, 15  - Sassari </t>
  </si>
  <si>
    <t>giuseppina solinas e benvenuto lai</t>
  </si>
  <si>
    <t>Savona</t>
  </si>
  <si>
    <t>Siena</t>
  </si>
  <si>
    <t>Siracusa</t>
  </si>
  <si>
    <t>via scala greca 31  - Siracusa</t>
  </si>
  <si>
    <t>domenico mirabella</t>
  </si>
  <si>
    <t>Sondrio</t>
  </si>
  <si>
    <t>piazzale valgoi, 5 -  Sondrio</t>
  </si>
  <si>
    <t>cengalo s.a.s.</t>
  </si>
  <si>
    <t>Taranto</t>
  </si>
  <si>
    <t>viale magna grecia117-119 - via pisa 4 - Taranto</t>
  </si>
  <si>
    <t>emanuele peluso S.p.A.</t>
  </si>
  <si>
    <t>Teramo</t>
  </si>
  <si>
    <t>via porta carrese, 43/45 - Teramo</t>
  </si>
  <si>
    <t>rabbi immobiliare s.r.l.</t>
  </si>
  <si>
    <t>Terni</t>
  </si>
  <si>
    <t>Trapani</t>
  </si>
  <si>
    <t>Trento</t>
  </si>
  <si>
    <t>Treviso</t>
  </si>
  <si>
    <t>viale repubblica 22 fontane di villorba/TV</t>
  </si>
  <si>
    <t>I.D.S.C. Treviso</t>
  </si>
  <si>
    <t>Udine</t>
  </si>
  <si>
    <t>Varese</t>
  </si>
  <si>
    <t>via dei correnti, 2 - Varese</t>
  </si>
  <si>
    <t>Immobiliare Fragu sas di Suzza Marcella &amp; C.</t>
  </si>
  <si>
    <t>Verbania</t>
  </si>
  <si>
    <t>via muller, 37  - Verbania</t>
  </si>
  <si>
    <t xml:space="preserve"> il borgo srl</t>
  </si>
  <si>
    <t>Verona</t>
  </si>
  <si>
    <t>via forte tomba 7/B - Verona</t>
  </si>
  <si>
    <t>Primacasa spa</t>
  </si>
  <si>
    <t>Vibo Valentia</t>
  </si>
  <si>
    <t>via degli artigiani, snc - Vibo Valentia</t>
  </si>
  <si>
    <t>Piccioni Vito e Cleofe Muscari Tomaioli</t>
  </si>
  <si>
    <t>Vicenza</t>
  </si>
  <si>
    <t>viale trento 288  - Vicenza</t>
  </si>
  <si>
    <t>C.S.A. Centro Servizi Allevatori- Vicenza s.r.l.</t>
  </si>
  <si>
    <t>Viterbo</t>
  </si>
  <si>
    <t>via monte cimini, 19 - Viterbo</t>
  </si>
  <si>
    <t>lamar sas di santi gianna</t>
  </si>
  <si>
    <t>C.R. BASILICATA</t>
  </si>
  <si>
    <t>via appia 208 int. A  p. 2° - Potenza</t>
  </si>
  <si>
    <t>CTD srl</t>
  </si>
  <si>
    <t>via delle genzane, 26 -  Potenza (magazzino/deposito)</t>
  </si>
  <si>
    <t>Polino Angelo</t>
  </si>
  <si>
    <t>C.R. CALABRIA</t>
  </si>
  <si>
    <t>via aspromonte, 31 - Reggio Calabria</t>
  </si>
  <si>
    <t>stefania giordano</t>
  </si>
  <si>
    <t>via dei correttori, 12  - Reggio calabria - int. 2, 3 e 4</t>
  </si>
  <si>
    <t>C.R. CALABRIA Scuola Regionale dello Sport</t>
  </si>
  <si>
    <t>Gallina di Reggio Calabria</t>
  </si>
  <si>
    <t>Comune Reggio Calabria - U.O. Istruzione e Sport</t>
  </si>
  <si>
    <t>C.R. EMILIA ROMAGNA</t>
  </si>
  <si>
    <t>Business Park - Via trattati comunitari europei, 7 - palazzo T7  - Bologna</t>
  </si>
  <si>
    <t>C.R. FRIULI VENEZIA GIULIA</t>
  </si>
  <si>
    <t>stadio nereo rocco - Trieste</t>
  </si>
  <si>
    <t>comune di trieste- serv. tesoreria</t>
  </si>
  <si>
    <t>C.R. LIGURIA</t>
  </si>
  <si>
    <t>via i. d'aste, 3/6 - Genova</t>
  </si>
  <si>
    <t>vittorio fioroni</t>
  </si>
  <si>
    <t>C.R. MARCHE</t>
  </si>
  <si>
    <r>
      <t>"</t>
    </r>
    <r>
      <rPr>
        <i/>
        <sz val="11"/>
        <rFont val="Tahoma"/>
        <family val="2"/>
      </rPr>
      <t>Palarossini</t>
    </r>
    <r>
      <rPr>
        <sz val="11"/>
        <rFont val="Tahoma"/>
        <family val="2"/>
      </rPr>
      <t xml:space="preserve">" via cameranense - Varano di ancona </t>
    </r>
  </si>
  <si>
    <t>C.R. MOLISE</t>
  </si>
  <si>
    <t>via carducci 4/c-I-L-M  _ Campobasso</t>
  </si>
  <si>
    <t>via carducci 4  - Campobasso (magazzino/deposito)</t>
  </si>
  <si>
    <t>Galasso Maria Grazia</t>
  </si>
  <si>
    <t>C.R. PUGLIA Scuola Regionale dello Sport</t>
  </si>
  <si>
    <t>Stadio della Vittoria - Via di Maratona 2,3,4 e 13 Bari totale mq. 6.813</t>
  </si>
  <si>
    <t>comune bari</t>
  </si>
  <si>
    <t>C.R. SICILIA</t>
  </si>
  <si>
    <t>via emanuele notarbartolo, 1/G - Palermo</t>
  </si>
  <si>
    <t>Musa Immobiliare Srl</t>
  </si>
  <si>
    <t>Carmela D'Aprile</t>
  </si>
  <si>
    <t>C.R. TOSCANA</t>
  </si>
  <si>
    <t>Via ripoli, 207/v - Firenze</t>
  </si>
  <si>
    <t>Marri Malacrida Lorenzo</t>
  </si>
  <si>
    <t>Marri Malacrida Paola</t>
  </si>
  <si>
    <t>Via irlanda, 3/5 - Firenze</t>
  </si>
  <si>
    <t>Irlanda srl</t>
  </si>
  <si>
    <t>C.R. UMBRIA</t>
  </si>
  <si>
    <t>via martiri dei lager, 65  - Perugia</t>
  </si>
  <si>
    <t xml:space="preserve">ema s.r.l. </t>
  </si>
  <si>
    <t>C.R. VENETO</t>
  </si>
  <si>
    <t>Stadio Euganeo - Via Nereo Rocco</t>
  </si>
  <si>
    <t>comune Padova</t>
  </si>
  <si>
    <t>ROMA</t>
  </si>
  <si>
    <t>via Flaminia, 830 - Roma</t>
  </si>
  <si>
    <t>Immobiliare Royal Cervinia srl</t>
  </si>
  <si>
    <t>via Vitorchiano, 111 - 113 - 115  - Roma</t>
  </si>
  <si>
    <t>Gruppo Bonifaci S.p.A.</t>
  </si>
  <si>
    <t>Locatore</t>
  </si>
  <si>
    <t>Immobile con destinazione d'uso
(Comitato Città)</t>
  </si>
  <si>
    <t>Luogo e indirizzo</t>
  </si>
  <si>
    <t>Destinazione d'uso</t>
  </si>
  <si>
    <t>Comitato territoriale CONI</t>
  </si>
  <si>
    <t>Sede Federazioni Sportive Nazionali</t>
  </si>
  <si>
    <t>Agrigento</t>
  </si>
  <si>
    <t>viale degli Eucalipti, 2 ang. Via Sciascia</t>
  </si>
  <si>
    <t>Enoconcordia di Navarra Giovanni S.a.s.</t>
  </si>
  <si>
    <t>via Donato Bramante, 4</t>
  </si>
  <si>
    <t>A.P.E. S.r.l.</t>
  </si>
  <si>
    <t>via Garessio, 17</t>
  </si>
  <si>
    <t>Fratelli Carli S.p.A.</t>
  </si>
  <si>
    <t>via della Quercia, 12</t>
  </si>
  <si>
    <t>CIDES  S.r.l.</t>
  </si>
  <si>
    <t>IMMOBILI IN LOCAZIONE</t>
  </si>
  <si>
    <t>via malpensada 84/86</t>
  </si>
  <si>
    <t>opera universitaria</t>
  </si>
  <si>
    <t>Piazza repubblica Argentina 3 stadio Friuli</t>
  </si>
  <si>
    <t>Udinese Clacio Spa</t>
  </si>
  <si>
    <t>amalia e gabriella versace</t>
  </si>
  <si>
    <t>T7 srl</t>
  </si>
  <si>
    <t>COMIT srl</t>
  </si>
  <si>
    <r>
      <t xml:space="preserve">Canone totale annuo 
(dati in €)
</t>
    </r>
    <r>
      <rPr>
        <b/>
        <sz val="10"/>
        <rFont val="Tahoma"/>
        <family val="2"/>
      </rPr>
      <t>L'importo si riferisce al dato contrattuale</t>
    </r>
  </si>
  <si>
    <t>Bergamo</t>
  </si>
  <si>
    <t>Corso Sicilia,43  - Catania</t>
  </si>
  <si>
    <t>Internazionale Marmi e Macchine SpA</t>
  </si>
  <si>
    <t>Via Galileo Galilei,133 - Massa Carrara</t>
  </si>
  <si>
    <t>Via  Bezzecca,20/22 -  Lecco</t>
  </si>
  <si>
    <t>Valassi Carlo Srl</t>
  </si>
  <si>
    <t>Via Montenotte,2 int.2</t>
  </si>
  <si>
    <t>Camino Francesca - Fizzotti Carlo</t>
  </si>
  <si>
    <t>Via Paolo Frajese, 36 -                            Località Colonna San Marco, 2</t>
  </si>
  <si>
    <t>S.a.c.ed Srl</t>
  </si>
  <si>
    <t>Corso del Popolo,24 - Terni</t>
  </si>
  <si>
    <t>Corso del Popolo Immobiliare Srl</t>
  </si>
  <si>
    <t>Via Magna Grecia (Magazzino )</t>
  </si>
  <si>
    <t>Barletta</t>
  </si>
  <si>
    <t>Via  Giacomo Corcella,22</t>
  </si>
  <si>
    <t>DE MARTINO                                      Valeria-Anna-Caterina</t>
  </si>
  <si>
    <t xml:space="preserve">via carducci 4 V  ( Primo Piano) - Campobasso </t>
  </si>
  <si>
    <t>Galasso Maria Grazia                          Magda  Galasso</t>
  </si>
  <si>
    <t>Monza</t>
  </si>
  <si>
    <t>Via Cernuschi, 8  piano 2</t>
  </si>
  <si>
    <t>Provincia di Monza e della Brianza</t>
  </si>
  <si>
    <t>Via S. Antonio,36 ( Magazzino)</t>
  </si>
  <si>
    <t>RM L'Agenzia Immobiliare</t>
  </si>
  <si>
    <t>Sig. Carlo Sorci</t>
  </si>
  <si>
    <t>Cortile Amato I,10( Posti auto)</t>
  </si>
  <si>
    <t>PARK &amp; GO ITALIA  S.r.l.</t>
  </si>
  <si>
    <t xml:space="preserve"> via istritta 21  - Nuoro contratto n° 1624</t>
  </si>
  <si>
    <t>via veneto, 21  - Nuoro - 1° piano int.1 e 2 contratto n° 4012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</si>
</sst>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8"/>
      <name val="Arial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</cellXfs>
  <cellStyles count="4">
    <cellStyle name="Migliaia [0]" xfId="1" builtinId="6"/>
    <cellStyle name="Normal_20030513_STRUTTURA CDC FINTECNA_2004" xfId="2"/>
    <cellStyle name="Normale" xfId="0" builtinId="0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zoomScale="80" zoomScaleNormal="80" workbookViewId="0">
      <selection activeCell="M4" sqref="M4"/>
    </sheetView>
  </sheetViews>
  <sheetFormatPr defaultRowHeight="12.75" x14ac:dyDescent="0.2"/>
  <cols>
    <col min="1" max="1" width="28.5703125" customWidth="1"/>
    <col min="2" max="2" width="36.5703125" customWidth="1"/>
    <col min="3" max="3" width="41.85546875" customWidth="1"/>
    <col min="4" max="4" width="37.28515625" style="17" customWidth="1"/>
    <col min="5" max="5" width="21.5703125" customWidth="1"/>
    <col min="6" max="6" width="22.7109375" hidden="1" customWidth="1"/>
    <col min="7" max="7" width="21.5703125" hidden="1" customWidth="1"/>
    <col min="8" max="8" width="18.28515625" hidden="1" customWidth="1"/>
  </cols>
  <sheetData>
    <row r="1" spans="1:8" ht="49.5" customHeight="1" x14ac:dyDescent="0.2">
      <c r="A1" s="21" t="s">
        <v>290</v>
      </c>
      <c r="B1" s="22"/>
      <c r="C1" s="22"/>
      <c r="D1" s="23"/>
      <c r="E1" s="24"/>
    </row>
    <row r="2" spans="1:8" ht="90.6" customHeight="1" x14ac:dyDescent="0.2">
      <c r="A2" s="13" t="s">
        <v>276</v>
      </c>
      <c r="B2" s="13" t="s">
        <v>278</v>
      </c>
      <c r="C2" s="13" t="s">
        <v>277</v>
      </c>
      <c r="D2" s="15" t="s">
        <v>275</v>
      </c>
      <c r="E2" s="13" t="s">
        <v>298</v>
      </c>
      <c r="F2" s="14" t="s">
        <v>0</v>
      </c>
      <c r="G2" s="14" t="s">
        <v>1</v>
      </c>
      <c r="H2" s="14" t="s">
        <v>2</v>
      </c>
    </row>
    <row r="3" spans="1:8" ht="30" customHeight="1" x14ac:dyDescent="0.2">
      <c r="A3" s="1" t="s">
        <v>281</v>
      </c>
      <c r="B3" s="1" t="s">
        <v>279</v>
      </c>
      <c r="C3" s="1" t="s">
        <v>282</v>
      </c>
      <c r="D3" s="16" t="s">
        <v>283</v>
      </c>
      <c r="E3" s="10">
        <v>19200</v>
      </c>
      <c r="F3" s="14"/>
      <c r="G3" s="14"/>
      <c r="H3" s="14"/>
    </row>
    <row r="4" spans="1:8" ht="30" customHeight="1" x14ac:dyDescent="0.2">
      <c r="A4" s="1" t="s">
        <v>281</v>
      </c>
      <c r="B4" s="1" t="s">
        <v>279</v>
      </c>
      <c r="C4" s="1" t="s">
        <v>311</v>
      </c>
      <c r="D4" s="16" t="s">
        <v>283</v>
      </c>
      <c r="E4" s="10">
        <v>1800</v>
      </c>
      <c r="F4" s="14"/>
      <c r="G4" s="14"/>
      <c r="H4" s="14"/>
    </row>
    <row r="5" spans="1:8" ht="30" customHeight="1" x14ac:dyDescent="0.2">
      <c r="A5" s="1" t="s">
        <v>3</v>
      </c>
      <c r="B5" s="1" t="s">
        <v>279</v>
      </c>
      <c r="C5" s="1" t="s">
        <v>4</v>
      </c>
      <c r="D5" s="16" t="s">
        <v>5</v>
      </c>
      <c r="E5" s="2">
        <v>36000</v>
      </c>
      <c r="F5" s="3">
        <v>41793</v>
      </c>
      <c r="G5" s="4">
        <v>43984</v>
      </c>
      <c r="H5" s="4"/>
    </row>
    <row r="6" spans="1:8" ht="30" customHeight="1" x14ac:dyDescent="0.2">
      <c r="A6" s="1" t="s">
        <v>6</v>
      </c>
      <c r="B6" s="1" t="s">
        <v>279</v>
      </c>
      <c r="C6" s="5" t="s">
        <v>7</v>
      </c>
      <c r="D6" s="16" t="s">
        <v>8</v>
      </c>
      <c r="E6" s="2">
        <f>82939.11/122*100</f>
        <v>67982.87704918033</v>
      </c>
      <c r="F6" s="3">
        <v>39755</v>
      </c>
      <c r="G6" s="4">
        <v>44137</v>
      </c>
      <c r="H6" s="4"/>
    </row>
    <row r="7" spans="1:8" ht="30" customHeight="1" x14ac:dyDescent="0.2">
      <c r="A7" s="1" t="s">
        <v>9</v>
      </c>
      <c r="B7" s="1" t="s">
        <v>279</v>
      </c>
      <c r="C7" s="1" t="s">
        <v>10</v>
      </c>
      <c r="D7" s="16" t="s">
        <v>11</v>
      </c>
      <c r="E7" s="2">
        <v>32670.6</v>
      </c>
      <c r="F7" s="3">
        <v>33239</v>
      </c>
      <c r="G7" s="4">
        <v>44196</v>
      </c>
      <c r="H7" s="1"/>
    </row>
    <row r="8" spans="1:8" ht="30" customHeight="1" x14ac:dyDescent="0.2">
      <c r="A8" s="1" t="s">
        <v>12</v>
      </c>
      <c r="B8" s="1" t="s">
        <v>279</v>
      </c>
      <c r="C8" s="1" t="s">
        <v>13</v>
      </c>
      <c r="D8" s="16" t="s">
        <v>14</v>
      </c>
      <c r="E8" s="2">
        <f>50715.45/122%</f>
        <v>41570.040983606559</v>
      </c>
      <c r="F8" s="3">
        <v>33848</v>
      </c>
      <c r="G8" s="4">
        <v>42613</v>
      </c>
      <c r="H8" s="1"/>
    </row>
    <row r="9" spans="1:8" ht="30" customHeight="1" x14ac:dyDescent="0.2">
      <c r="A9" s="1" t="s">
        <v>15</v>
      </c>
      <c r="B9" s="1" t="s">
        <v>279</v>
      </c>
      <c r="C9" s="1" t="s">
        <v>16</v>
      </c>
      <c r="D9" s="16" t="s">
        <v>17</v>
      </c>
      <c r="E9" s="2">
        <f>17568/122*100</f>
        <v>14400</v>
      </c>
      <c r="F9" s="3">
        <v>41465</v>
      </c>
      <c r="G9" s="4">
        <v>43656</v>
      </c>
      <c r="H9" s="1"/>
    </row>
    <row r="10" spans="1:8" ht="30" customHeight="1" x14ac:dyDescent="0.2">
      <c r="A10" s="1" t="s">
        <v>18</v>
      </c>
      <c r="B10" s="1" t="s">
        <v>279</v>
      </c>
      <c r="C10" s="1" t="s">
        <v>19</v>
      </c>
      <c r="D10" s="16" t="s">
        <v>20</v>
      </c>
      <c r="E10" s="2">
        <v>14973.8</v>
      </c>
      <c r="F10" s="3">
        <v>34669</v>
      </c>
      <c r="G10" s="4">
        <v>43434</v>
      </c>
      <c r="H10" s="1"/>
    </row>
    <row r="11" spans="1:8" ht="30" customHeight="1" x14ac:dyDescent="0.2">
      <c r="A11" s="1" t="s">
        <v>312</v>
      </c>
      <c r="B11" s="1" t="s">
        <v>279</v>
      </c>
      <c r="C11" s="1" t="s">
        <v>313</v>
      </c>
      <c r="D11" s="16" t="s">
        <v>314</v>
      </c>
      <c r="E11" s="2">
        <v>7800</v>
      </c>
      <c r="F11" s="3"/>
      <c r="G11" s="4"/>
      <c r="H11" s="1"/>
    </row>
    <row r="12" spans="1:8" ht="30" customHeight="1" x14ac:dyDescent="0.2">
      <c r="A12" s="1" t="s">
        <v>21</v>
      </c>
      <c r="B12" s="1" t="s">
        <v>279</v>
      </c>
      <c r="C12" s="1" t="s">
        <v>22</v>
      </c>
      <c r="D12" s="16" t="s">
        <v>23</v>
      </c>
      <c r="E12" s="2">
        <v>17421</v>
      </c>
      <c r="F12" s="3">
        <v>32874</v>
      </c>
      <c r="G12" s="4">
        <v>43830</v>
      </c>
      <c r="H12" s="1"/>
    </row>
    <row r="13" spans="1:8" ht="30" customHeight="1" x14ac:dyDescent="0.2">
      <c r="A13" s="1" t="s">
        <v>21</v>
      </c>
      <c r="B13" s="1" t="s">
        <v>279</v>
      </c>
      <c r="C13" s="1" t="s">
        <v>22</v>
      </c>
      <c r="D13" s="16" t="s">
        <v>23</v>
      </c>
      <c r="E13" s="2">
        <v>8244.9699999999993</v>
      </c>
      <c r="F13" s="3">
        <v>34366</v>
      </c>
      <c r="G13" s="4">
        <v>43131</v>
      </c>
      <c r="H13" s="1"/>
    </row>
    <row r="14" spans="1:8" ht="30" customHeight="1" x14ac:dyDescent="0.2">
      <c r="A14" s="1" t="s">
        <v>21</v>
      </c>
      <c r="B14" s="1" t="s">
        <v>279</v>
      </c>
      <c r="C14" s="1" t="s">
        <v>24</v>
      </c>
      <c r="D14" s="16" t="s">
        <v>25</v>
      </c>
      <c r="E14" s="2">
        <v>10947.56</v>
      </c>
      <c r="F14" s="3">
        <v>38018</v>
      </c>
      <c r="G14" s="4">
        <v>42400</v>
      </c>
      <c r="H14" s="1"/>
    </row>
    <row r="15" spans="1:8" ht="30" customHeight="1" x14ac:dyDescent="0.2">
      <c r="A15" s="1" t="s">
        <v>299</v>
      </c>
      <c r="B15" s="1" t="s">
        <v>279</v>
      </c>
      <c r="C15" s="1" t="s">
        <v>26</v>
      </c>
      <c r="D15" s="16" t="s">
        <v>27</v>
      </c>
      <c r="E15" s="2">
        <f>61000/122*100</f>
        <v>50000</v>
      </c>
      <c r="F15" s="3">
        <v>42005</v>
      </c>
      <c r="G15" s="4">
        <v>42369</v>
      </c>
      <c r="H15" s="1" t="s">
        <v>28</v>
      </c>
    </row>
    <row r="16" spans="1:8" ht="30" customHeight="1" x14ac:dyDescent="0.2">
      <c r="A16" s="1" t="s">
        <v>29</v>
      </c>
      <c r="B16" s="1" t="s">
        <v>279</v>
      </c>
      <c r="C16" s="1" t="s">
        <v>30</v>
      </c>
      <c r="D16" s="16" t="s">
        <v>31</v>
      </c>
      <c r="E16" s="2">
        <v>16285.59</v>
      </c>
      <c r="F16" s="3">
        <v>39600</v>
      </c>
      <c r="G16" s="4">
        <v>43982</v>
      </c>
      <c r="H16" s="1"/>
    </row>
    <row r="17" spans="1:8" ht="30" customHeight="1" x14ac:dyDescent="0.2">
      <c r="A17" s="1" t="s">
        <v>32</v>
      </c>
      <c r="B17" s="1" t="s">
        <v>279</v>
      </c>
      <c r="C17" s="1" t="s">
        <v>33</v>
      </c>
      <c r="D17" s="16" t="s">
        <v>34</v>
      </c>
      <c r="E17" s="2">
        <v>26208.080000000002</v>
      </c>
      <c r="F17" s="3">
        <v>38426</v>
      </c>
      <c r="G17" s="4">
        <v>42808</v>
      </c>
      <c r="H17" s="1"/>
    </row>
    <row r="18" spans="1:8" ht="30" customHeight="1" x14ac:dyDescent="0.2">
      <c r="A18" s="1" t="s">
        <v>35</v>
      </c>
      <c r="B18" s="1" t="s">
        <v>279</v>
      </c>
      <c r="C18" s="1" t="s">
        <v>36</v>
      </c>
      <c r="D18" s="16" t="s">
        <v>37</v>
      </c>
      <c r="E18" s="2">
        <f>37091.52/122*100</f>
        <v>30402.885245901638</v>
      </c>
      <c r="F18" s="3">
        <v>41365</v>
      </c>
      <c r="G18" s="4">
        <v>43555</v>
      </c>
      <c r="H18" s="1"/>
    </row>
    <row r="19" spans="1:8" ht="30" customHeight="1" x14ac:dyDescent="0.2">
      <c r="A19" s="1" t="s">
        <v>38</v>
      </c>
      <c r="B19" s="1" t="s">
        <v>279</v>
      </c>
      <c r="C19" s="1" t="s">
        <v>39</v>
      </c>
      <c r="D19" s="16" t="s">
        <v>40</v>
      </c>
      <c r="E19" s="2">
        <v>52896</v>
      </c>
      <c r="F19" s="3">
        <v>34274</v>
      </c>
      <c r="G19" s="4">
        <v>43039</v>
      </c>
      <c r="H19" s="1"/>
    </row>
    <row r="20" spans="1:8" ht="30" customHeight="1" x14ac:dyDescent="0.2">
      <c r="A20" s="1" t="s">
        <v>41</v>
      </c>
      <c r="B20" s="1" t="s">
        <v>279</v>
      </c>
      <c r="C20" s="1" t="s">
        <v>42</v>
      </c>
      <c r="D20" s="16" t="s">
        <v>43</v>
      </c>
      <c r="E20" s="2">
        <f>40691.88/122*100</f>
        <v>33354</v>
      </c>
      <c r="F20" s="3">
        <v>39448</v>
      </c>
      <c r="G20" s="4">
        <v>43830</v>
      </c>
      <c r="H20" s="4" t="s">
        <v>44</v>
      </c>
    </row>
    <row r="21" spans="1:8" ht="30" customHeight="1" x14ac:dyDescent="0.2">
      <c r="A21" s="18" t="s">
        <v>45</v>
      </c>
      <c r="B21" s="18" t="s">
        <v>279</v>
      </c>
      <c r="C21" s="18" t="s">
        <v>284</v>
      </c>
      <c r="D21" s="19" t="s">
        <v>285</v>
      </c>
      <c r="E21" s="20">
        <v>28800</v>
      </c>
      <c r="F21" s="3">
        <v>33420</v>
      </c>
      <c r="G21" s="4">
        <v>42183</v>
      </c>
      <c r="H21" s="4" t="s">
        <v>46</v>
      </c>
    </row>
    <row r="22" spans="1:8" ht="30" customHeight="1" x14ac:dyDescent="0.2">
      <c r="A22" s="1" t="s">
        <v>47</v>
      </c>
      <c r="B22" s="1" t="s">
        <v>279</v>
      </c>
      <c r="C22" s="1" t="s">
        <v>300</v>
      </c>
      <c r="D22" s="16" t="s">
        <v>48</v>
      </c>
      <c r="E22" s="2">
        <v>45000</v>
      </c>
      <c r="F22" s="3">
        <v>35065</v>
      </c>
      <c r="G22" s="4">
        <v>43830</v>
      </c>
      <c r="H22" s="4" t="s">
        <v>46</v>
      </c>
    </row>
    <row r="23" spans="1:8" ht="30" customHeight="1" x14ac:dyDescent="0.2">
      <c r="A23" s="1" t="s">
        <v>49</v>
      </c>
      <c r="B23" s="1" t="s">
        <v>279</v>
      </c>
      <c r="C23" s="1" t="s">
        <v>50</v>
      </c>
      <c r="D23" s="16" t="s">
        <v>51</v>
      </c>
      <c r="E23" s="2">
        <f>27816/122*100</f>
        <v>22800</v>
      </c>
      <c r="F23" s="3">
        <v>41609</v>
      </c>
      <c r="G23" s="4">
        <v>43799</v>
      </c>
      <c r="H23" s="1"/>
    </row>
    <row r="24" spans="1:8" ht="30" customHeight="1" x14ac:dyDescent="0.2">
      <c r="A24" s="1" t="s">
        <v>52</v>
      </c>
      <c r="B24" s="1" t="s">
        <v>279</v>
      </c>
      <c r="C24" s="1" t="s">
        <v>53</v>
      </c>
      <c r="D24" s="16" t="s">
        <v>54</v>
      </c>
      <c r="E24" s="2">
        <f>61037.61/122*100</f>
        <v>50030.827868852459</v>
      </c>
      <c r="F24" s="3">
        <v>34700</v>
      </c>
      <c r="G24" s="4">
        <v>43465</v>
      </c>
      <c r="H24" s="1"/>
    </row>
    <row r="25" spans="1:8" ht="30" customHeight="1" x14ac:dyDescent="0.2">
      <c r="A25" s="1" t="s">
        <v>55</v>
      </c>
      <c r="B25" s="1" t="s">
        <v>279</v>
      </c>
      <c r="C25" s="1" t="s">
        <v>56</v>
      </c>
      <c r="D25" s="16" t="s">
        <v>57</v>
      </c>
      <c r="E25" s="2">
        <v>24418.6</v>
      </c>
      <c r="F25" s="3">
        <v>34213</v>
      </c>
      <c r="G25" s="4">
        <v>41274</v>
      </c>
      <c r="H25" s="1" t="s">
        <v>58</v>
      </c>
    </row>
    <row r="26" spans="1:8" ht="30" customHeight="1" x14ac:dyDescent="0.2">
      <c r="A26" s="1" t="s">
        <v>59</v>
      </c>
      <c r="B26" s="1" t="s">
        <v>279</v>
      </c>
      <c r="C26" s="1" t="s">
        <v>60</v>
      </c>
      <c r="D26" s="16" t="s">
        <v>61</v>
      </c>
      <c r="E26" s="2">
        <v>18436.5</v>
      </c>
      <c r="F26" s="3">
        <v>31657</v>
      </c>
      <c r="G26" s="4">
        <v>42614</v>
      </c>
      <c r="H26" s="1"/>
    </row>
    <row r="27" spans="1:8" ht="30" customHeight="1" x14ac:dyDescent="0.2">
      <c r="A27" s="1" t="s">
        <v>62</v>
      </c>
      <c r="B27" s="1" t="s">
        <v>279</v>
      </c>
      <c r="C27" s="1" t="s">
        <v>63</v>
      </c>
      <c r="D27" s="16" t="s">
        <v>64</v>
      </c>
      <c r="E27" s="2">
        <f>45669.48/122*100</f>
        <v>37434</v>
      </c>
      <c r="F27" s="3">
        <v>41030</v>
      </c>
      <c r="G27" s="4">
        <v>43220</v>
      </c>
      <c r="H27" s="1"/>
    </row>
    <row r="28" spans="1:8" ht="30" customHeight="1" x14ac:dyDescent="0.2">
      <c r="A28" s="1" t="s">
        <v>65</v>
      </c>
      <c r="B28" s="1" t="s">
        <v>279</v>
      </c>
      <c r="C28" s="1" t="s">
        <v>66</v>
      </c>
      <c r="D28" s="16" t="s">
        <v>67</v>
      </c>
      <c r="E28" s="2">
        <v>18684</v>
      </c>
      <c r="F28" s="3">
        <v>42040</v>
      </c>
      <c r="G28" s="4">
        <v>42405</v>
      </c>
      <c r="H28" s="1"/>
    </row>
    <row r="29" spans="1:8" ht="30" customHeight="1" x14ac:dyDescent="0.2">
      <c r="A29" s="1" t="s">
        <v>68</v>
      </c>
      <c r="B29" s="1" t="s">
        <v>279</v>
      </c>
      <c r="C29" s="1" t="s">
        <v>69</v>
      </c>
      <c r="D29" s="16" t="s">
        <v>70</v>
      </c>
      <c r="E29" s="2">
        <v>41514</v>
      </c>
      <c r="F29" s="3">
        <v>35217</v>
      </c>
      <c r="G29" s="4">
        <v>43982</v>
      </c>
      <c r="H29" s="1"/>
    </row>
    <row r="30" spans="1:8" ht="30" customHeight="1" x14ac:dyDescent="0.2">
      <c r="A30" s="1" t="s">
        <v>71</v>
      </c>
      <c r="B30" s="1" t="s">
        <v>279</v>
      </c>
      <c r="C30" s="1" t="s">
        <v>72</v>
      </c>
      <c r="D30" s="16" t="s">
        <v>73</v>
      </c>
      <c r="E30" s="2">
        <v>18000</v>
      </c>
      <c r="F30" s="3">
        <v>42309</v>
      </c>
      <c r="G30" s="4">
        <v>44500</v>
      </c>
      <c r="H30" s="4"/>
    </row>
    <row r="31" spans="1:8" ht="30" customHeight="1" x14ac:dyDescent="0.2">
      <c r="A31" s="1" t="s">
        <v>74</v>
      </c>
      <c r="B31" s="1" t="s">
        <v>279</v>
      </c>
      <c r="C31" s="1" t="s">
        <v>75</v>
      </c>
      <c r="D31" s="16" t="s">
        <v>76</v>
      </c>
      <c r="E31" s="2">
        <f>64413</f>
        <v>64413</v>
      </c>
      <c r="F31" s="3">
        <v>39904</v>
      </c>
      <c r="G31" s="4">
        <v>44286</v>
      </c>
      <c r="H31" s="1"/>
    </row>
    <row r="32" spans="1:8" ht="30" customHeight="1" x14ac:dyDescent="0.2">
      <c r="A32" s="1" t="s">
        <v>77</v>
      </c>
      <c r="B32" s="1" t="s">
        <v>279</v>
      </c>
      <c r="C32" s="1" t="s">
        <v>78</v>
      </c>
      <c r="D32" s="16" t="s">
        <v>79</v>
      </c>
      <c r="E32" s="2">
        <f>38078.64/122*100</f>
        <v>31212</v>
      </c>
      <c r="F32" s="3">
        <v>40360</v>
      </c>
      <c r="G32" s="4">
        <v>42551</v>
      </c>
      <c r="H32" s="1"/>
    </row>
    <row r="33" spans="1:8" ht="30" customHeight="1" x14ac:dyDescent="0.2">
      <c r="A33" s="1" t="s">
        <v>80</v>
      </c>
      <c r="B33" s="1" t="s">
        <v>279</v>
      </c>
      <c r="C33" s="1" t="s">
        <v>81</v>
      </c>
      <c r="D33" s="16" t="s">
        <v>82</v>
      </c>
      <c r="E33" s="2">
        <f>1796.68/122*100</f>
        <v>1472.688524590164</v>
      </c>
      <c r="F33" s="3">
        <v>41487</v>
      </c>
      <c r="G33" s="4">
        <v>42369</v>
      </c>
      <c r="H33" s="1" t="s">
        <v>83</v>
      </c>
    </row>
    <row r="34" spans="1:8" ht="30" customHeight="1" x14ac:dyDescent="0.2">
      <c r="A34" s="1" t="s">
        <v>84</v>
      </c>
      <c r="B34" s="1" t="s">
        <v>279</v>
      </c>
      <c r="C34" s="1" t="s">
        <v>85</v>
      </c>
      <c r="D34" s="16" t="s">
        <v>86</v>
      </c>
      <c r="E34" s="2">
        <f>1450*12</f>
        <v>17400</v>
      </c>
      <c r="F34" s="3">
        <v>41746</v>
      </c>
      <c r="G34" s="4">
        <v>43938</v>
      </c>
      <c r="H34" s="4"/>
    </row>
    <row r="35" spans="1:8" ht="30" customHeight="1" x14ac:dyDescent="0.2">
      <c r="A35" s="18" t="s">
        <v>87</v>
      </c>
      <c r="B35" s="18" t="s">
        <v>279</v>
      </c>
      <c r="C35" s="18" t="s">
        <v>286</v>
      </c>
      <c r="D35" s="19" t="s">
        <v>287</v>
      </c>
      <c r="E35" s="20">
        <v>24000</v>
      </c>
      <c r="F35" s="3">
        <v>36526</v>
      </c>
      <c r="G35" s="4">
        <v>43100</v>
      </c>
      <c r="H35" s="1"/>
    </row>
    <row r="36" spans="1:8" ht="30" customHeight="1" x14ac:dyDescent="0.2">
      <c r="A36" s="1" t="s">
        <v>88</v>
      </c>
      <c r="B36" s="1" t="s">
        <v>279</v>
      </c>
      <c r="C36" s="1" t="s">
        <v>89</v>
      </c>
      <c r="D36" s="16" t="s">
        <v>90</v>
      </c>
      <c r="E36" s="2">
        <v>13349.51</v>
      </c>
      <c r="F36" s="3">
        <v>31079</v>
      </c>
      <c r="G36" s="4">
        <v>42400</v>
      </c>
      <c r="H36" s="1"/>
    </row>
    <row r="37" spans="1:8" ht="30" customHeight="1" x14ac:dyDescent="0.2">
      <c r="A37" s="1" t="s">
        <v>91</v>
      </c>
      <c r="B37" s="1" t="s">
        <v>279</v>
      </c>
      <c r="C37" s="1" t="s">
        <v>92</v>
      </c>
      <c r="D37" s="16" t="s">
        <v>93</v>
      </c>
      <c r="E37" s="2">
        <f>43920/122*100</f>
        <v>36000</v>
      </c>
      <c r="F37" s="3">
        <v>41585</v>
      </c>
      <c r="G37" s="4">
        <v>43775</v>
      </c>
      <c r="H37" s="1"/>
    </row>
    <row r="38" spans="1:8" ht="30" customHeight="1" x14ac:dyDescent="0.2">
      <c r="A38" s="1" t="s">
        <v>94</v>
      </c>
      <c r="B38" s="1" t="s">
        <v>279</v>
      </c>
      <c r="C38" s="1" t="s">
        <v>95</v>
      </c>
      <c r="D38" s="16" t="s">
        <v>96</v>
      </c>
      <c r="E38" s="2">
        <v>11184.71</v>
      </c>
      <c r="F38" s="29">
        <v>38718</v>
      </c>
      <c r="G38" s="29">
        <v>43100</v>
      </c>
      <c r="H38" s="1"/>
    </row>
    <row r="39" spans="1:8" ht="30" customHeight="1" x14ac:dyDescent="0.2">
      <c r="A39" s="1" t="s">
        <v>94</v>
      </c>
      <c r="B39" s="1" t="s">
        <v>279</v>
      </c>
      <c r="C39" s="1" t="s">
        <v>95</v>
      </c>
      <c r="D39" s="16" t="s">
        <v>97</v>
      </c>
      <c r="E39" s="2">
        <v>22369.200000000001</v>
      </c>
      <c r="F39" s="30"/>
      <c r="G39" s="30"/>
      <c r="H39" s="1"/>
    </row>
    <row r="40" spans="1:8" ht="30" customHeight="1" x14ac:dyDescent="0.2">
      <c r="A40" s="1" t="s">
        <v>94</v>
      </c>
      <c r="B40" s="1" t="s">
        <v>279</v>
      </c>
      <c r="C40" s="1" t="s">
        <v>95</v>
      </c>
      <c r="D40" s="16" t="s">
        <v>98</v>
      </c>
      <c r="E40" s="2">
        <v>11184.71</v>
      </c>
      <c r="F40" s="31"/>
      <c r="G40" s="31"/>
      <c r="H40" s="1"/>
    </row>
    <row r="41" spans="1:8" ht="30" customHeight="1" x14ac:dyDescent="0.2">
      <c r="A41" s="1" t="s">
        <v>99</v>
      </c>
      <c r="B41" s="1" t="s">
        <v>279</v>
      </c>
      <c r="C41" s="1" t="s">
        <v>303</v>
      </c>
      <c r="D41" s="16" t="s">
        <v>304</v>
      </c>
      <c r="E41" s="2">
        <v>37973</v>
      </c>
      <c r="F41" s="3"/>
      <c r="G41" s="4"/>
      <c r="H41" s="6"/>
    </row>
    <row r="42" spans="1:8" ht="30" customHeight="1" x14ac:dyDescent="0.2">
      <c r="A42" s="1" t="s">
        <v>100</v>
      </c>
      <c r="B42" s="1" t="s">
        <v>279</v>
      </c>
      <c r="C42" s="1" t="s">
        <v>101</v>
      </c>
      <c r="D42" s="16" t="s">
        <v>102</v>
      </c>
      <c r="E42" s="2">
        <f>53377.73/122*100</f>
        <v>43752.237704918036</v>
      </c>
      <c r="F42" s="3">
        <v>38169</v>
      </c>
      <c r="G42" s="4">
        <v>42551</v>
      </c>
      <c r="H42" s="1"/>
    </row>
    <row r="43" spans="1:8" ht="30" customHeight="1" x14ac:dyDescent="0.2">
      <c r="A43" s="1" t="s">
        <v>103</v>
      </c>
      <c r="B43" s="1" t="s">
        <v>279</v>
      </c>
      <c r="C43" s="1" t="s">
        <v>104</v>
      </c>
      <c r="D43" s="16" t="s">
        <v>105</v>
      </c>
      <c r="E43" s="2">
        <f>57324.41</f>
        <v>57324.41</v>
      </c>
      <c r="F43" s="3">
        <v>38322</v>
      </c>
      <c r="G43" s="4">
        <v>42704</v>
      </c>
      <c r="H43" s="1"/>
    </row>
    <row r="44" spans="1:8" ht="30" customHeight="1" x14ac:dyDescent="0.2">
      <c r="A44" s="1" t="s">
        <v>106</v>
      </c>
      <c r="B44" s="1" t="s">
        <v>279</v>
      </c>
      <c r="C44" s="1" t="s">
        <v>107</v>
      </c>
      <c r="D44" s="16" t="s">
        <v>108</v>
      </c>
      <c r="E44" s="2">
        <v>43751.68</v>
      </c>
      <c r="F44" s="3">
        <v>40179</v>
      </c>
      <c r="G44" s="4">
        <v>44561</v>
      </c>
      <c r="H44" s="1"/>
    </row>
    <row r="45" spans="1:8" ht="30" customHeight="1" x14ac:dyDescent="0.2">
      <c r="A45" s="1" t="s">
        <v>109</v>
      </c>
      <c r="B45" s="1" t="s">
        <v>279</v>
      </c>
      <c r="C45" s="1" t="s">
        <v>110</v>
      </c>
      <c r="D45" s="16" t="s">
        <v>111</v>
      </c>
      <c r="E45" s="2">
        <v>10500</v>
      </c>
      <c r="F45" s="3">
        <v>41471</v>
      </c>
      <c r="G45" s="3">
        <v>43662</v>
      </c>
      <c r="H45" s="1"/>
    </row>
    <row r="46" spans="1:8" ht="30" customHeight="1" x14ac:dyDescent="0.2">
      <c r="A46" s="1" t="s">
        <v>112</v>
      </c>
      <c r="B46" s="1" t="s">
        <v>279</v>
      </c>
      <c r="C46" s="1" t="s">
        <v>302</v>
      </c>
      <c r="D46" s="16" t="s">
        <v>301</v>
      </c>
      <c r="E46" s="2">
        <v>36000</v>
      </c>
      <c r="F46" s="3"/>
      <c r="G46" s="4"/>
      <c r="H46" s="1"/>
    </row>
    <row r="47" spans="1:8" ht="30" customHeight="1" x14ac:dyDescent="0.2">
      <c r="A47" s="1" t="s">
        <v>113</v>
      </c>
      <c r="B47" s="1" t="s">
        <v>279</v>
      </c>
      <c r="C47" s="1" t="s">
        <v>114</v>
      </c>
      <c r="D47" s="16" t="s">
        <v>115</v>
      </c>
      <c r="E47" s="2">
        <f>23424/122*100</f>
        <v>19200</v>
      </c>
      <c r="F47" s="3">
        <v>41747</v>
      </c>
      <c r="G47" s="4">
        <v>43939</v>
      </c>
      <c r="H47" s="1"/>
    </row>
    <row r="48" spans="1:8" ht="30" customHeight="1" x14ac:dyDescent="0.2">
      <c r="A48" s="1" t="s">
        <v>116</v>
      </c>
      <c r="B48" s="1" t="s">
        <v>279</v>
      </c>
      <c r="C48" s="1" t="s">
        <v>117</v>
      </c>
      <c r="D48" s="16" t="s">
        <v>118</v>
      </c>
      <c r="E48" s="2">
        <v>23365.68</v>
      </c>
      <c r="F48" s="3">
        <v>38200</v>
      </c>
      <c r="G48" s="4">
        <v>42582</v>
      </c>
      <c r="H48" s="4" t="s">
        <v>44</v>
      </c>
    </row>
    <row r="49" spans="1:8" ht="30" customHeight="1" x14ac:dyDescent="0.2">
      <c r="A49" s="1" t="s">
        <v>119</v>
      </c>
      <c r="B49" s="1" t="s">
        <v>279</v>
      </c>
      <c r="C49" s="1" t="s">
        <v>120</v>
      </c>
      <c r="D49" s="16" t="s">
        <v>121</v>
      </c>
      <c r="E49" s="2">
        <f>21528.17/122*100</f>
        <v>17646.040983606556</v>
      </c>
      <c r="F49" s="3">
        <v>42005</v>
      </c>
      <c r="G49" s="4">
        <v>42735</v>
      </c>
      <c r="H49" s="1"/>
    </row>
    <row r="50" spans="1:8" ht="30" customHeight="1" x14ac:dyDescent="0.2">
      <c r="A50" s="1" t="s">
        <v>317</v>
      </c>
      <c r="B50" s="1" t="s">
        <v>279</v>
      </c>
      <c r="C50" s="1" t="s">
        <v>318</v>
      </c>
      <c r="D50" s="16" t="s">
        <v>319</v>
      </c>
      <c r="E50" s="2">
        <v>19600</v>
      </c>
      <c r="F50" s="3"/>
      <c r="G50" s="4"/>
      <c r="H50" s="1"/>
    </row>
    <row r="51" spans="1:8" ht="30" customHeight="1" x14ac:dyDescent="0.2">
      <c r="A51" s="1" t="s">
        <v>122</v>
      </c>
      <c r="B51" s="1" t="s">
        <v>279</v>
      </c>
      <c r="C51" s="1" t="s">
        <v>123</v>
      </c>
      <c r="D51" s="16" t="s">
        <v>124</v>
      </c>
      <c r="E51" s="2">
        <v>19568</v>
      </c>
      <c r="F51" s="3">
        <v>42095</v>
      </c>
      <c r="G51" s="4">
        <v>44286</v>
      </c>
      <c r="H51" s="1"/>
    </row>
    <row r="52" spans="1:8" ht="30" customHeight="1" x14ac:dyDescent="0.2">
      <c r="A52" s="1" t="s">
        <v>125</v>
      </c>
      <c r="B52" s="1" t="s">
        <v>279</v>
      </c>
      <c r="C52" s="1" t="s">
        <v>325</v>
      </c>
      <c r="D52" s="16" t="s">
        <v>126</v>
      </c>
      <c r="E52" s="2">
        <v>6054.12</v>
      </c>
      <c r="F52" s="3">
        <v>33817</v>
      </c>
      <c r="G52" s="4">
        <v>42582</v>
      </c>
      <c r="H52" s="1"/>
    </row>
    <row r="53" spans="1:8" ht="30" customHeight="1" x14ac:dyDescent="0.2">
      <c r="A53" s="1" t="s">
        <v>125</v>
      </c>
      <c r="B53" s="1" t="s">
        <v>279</v>
      </c>
      <c r="C53" s="1" t="s">
        <v>326</v>
      </c>
      <c r="D53" s="16" t="s">
        <v>126</v>
      </c>
      <c r="E53" s="2">
        <v>12000</v>
      </c>
      <c r="F53" s="3">
        <v>41611</v>
      </c>
      <c r="G53" s="4">
        <v>43801</v>
      </c>
      <c r="H53" s="1"/>
    </row>
    <row r="54" spans="1:8" ht="30" customHeight="1" x14ac:dyDescent="0.2">
      <c r="A54" s="1" t="s">
        <v>127</v>
      </c>
      <c r="B54" s="1" t="s">
        <v>279</v>
      </c>
      <c r="C54" s="1" t="s">
        <v>128</v>
      </c>
      <c r="D54" s="16" t="s">
        <v>129</v>
      </c>
      <c r="E54" s="2">
        <f>42381.67</f>
        <v>42381.67</v>
      </c>
      <c r="F54" s="3">
        <v>38777</v>
      </c>
      <c r="G54" s="4">
        <v>43159</v>
      </c>
      <c r="H54" s="1"/>
    </row>
    <row r="55" spans="1:8" ht="30" customHeight="1" x14ac:dyDescent="0.2">
      <c r="A55" s="1" t="s">
        <v>130</v>
      </c>
      <c r="B55" s="1" t="s">
        <v>279</v>
      </c>
      <c r="C55" s="1" t="s">
        <v>131</v>
      </c>
      <c r="D55" s="16" t="s">
        <v>132</v>
      </c>
      <c r="E55" s="2">
        <f>53923.92/122*100</f>
        <v>44199.934426229505</v>
      </c>
      <c r="F55" s="3">
        <v>40787</v>
      </c>
      <c r="G55" s="4">
        <v>44074</v>
      </c>
      <c r="H55" s="1"/>
    </row>
    <row r="56" spans="1:8" ht="30" customHeight="1" x14ac:dyDescent="0.2">
      <c r="A56" s="1" t="s">
        <v>133</v>
      </c>
      <c r="B56" s="1" t="s">
        <v>279</v>
      </c>
      <c r="C56" s="1" t="s">
        <v>134</v>
      </c>
      <c r="D56" s="16" t="s">
        <v>135</v>
      </c>
      <c r="E56" s="2">
        <v>12750</v>
      </c>
      <c r="F56" s="3">
        <v>40602</v>
      </c>
      <c r="G56" s="4">
        <v>47906</v>
      </c>
      <c r="H56" s="1"/>
    </row>
    <row r="57" spans="1:8" ht="30" customHeight="1" x14ac:dyDescent="0.2">
      <c r="A57" s="1" t="s">
        <v>136</v>
      </c>
      <c r="B57" s="1" t="s">
        <v>279</v>
      </c>
      <c r="C57" s="1" t="s">
        <v>137</v>
      </c>
      <c r="D57" s="16" t="s">
        <v>138</v>
      </c>
      <c r="E57" s="2">
        <v>24612.6</v>
      </c>
      <c r="F57" s="3">
        <v>35796</v>
      </c>
      <c r="G57" s="4">
        <v>44561</v>
      </c>
      <c r="H57" s="1"/>
    </row>
    <row r="58" spans="1:8" ht="30" customHeight="1" x14ac:dyDescent="0.2">
      <c r="A58" s="1" t="s">
        <v>139</v>
      </c>
      <c r="B58" s="1" t="s">
        <v>279</v>
      </c>
      <c r="C58" s="1" t="s">
        <v>140</v>
      </c>
      <c r="D58" s="16" t="s">
        <v>141</v>
      </c>
      <c r="E58" s="2">
        <f>51142.7</f>
        <v>51142.7</v>
      </c>
      <c r="F58" s="3">
        <v>38596</v>
      </c>
      <c r="G58" s="4">
        <v>42978</v>
      </c>
      <c r="H58" s="1"/>
    </row>
    <row r="59" spans="1:8" ht="30" customHeight="1" x14ac:dyDescent="0.2">
      <c r="A59" s="1" t="s">
        <v>142</v>
      </c>
      <c r="B59" s="1" t="s">
        <v>279</v>
      </c>
      <c r="C59" s="1" t="s">
        <v>143</v>
      </c>
      <c r="D59" s="16" t="s">
        <v>144</v>
      </c>
      <c r="E59" s="2">
        <f>59500</f>
        <v>59500</v>
      </c>
      <c r="F59" s="3">
        <v>40848</v>
      </c>
      <c r="G59" s="4">
        <v>43039</v>
      </c>
      <c r="H59" s="1"/>
    </row>
    <row r="60" spans="1:8" ht="30" customHeight="1" x14ac:dyDescent="0.2">
      <c r="A60" s="1" t="s">
        <v>145</v>
      </c>
      <c r="B60" s="1" t="s">
        <v>279</v>
      </c>
      <c r="C60" s="1" t="s">
        <v>146</v>
      </c>
      <c r="D60" s="16" t="s">
        <v>147</v>
      </c>
      <c r="E60" s="2">
        <v>37754.589999999997</v>
      </c>
      <c r="F60" s="3">
        <v>38565</v>
      </c>
      <c r="G60" s="4">
        <v>42947</v>
      </c>
      <c r="H60" s="1"/>
    </row>
    <row r="61" spans="1:8" ht="30" customHeight="1" x14ac:dyDescent="0.2">
      <c r="A61" s="1" t="s">
        <v>148</v>
      </c>
      <c r="B61" s="1" t="s">
        <v>279</v>
      </c>
      <c r="C61" s="1" t="s">
        <v>149</v>
      </c>
      <c r="D61" s="16" t="s">
        <v>150</v>
      </c>
      <c r="E61" s="2">
        <v>7100</v>
      </c>
      <c r="F61" s="3">
        <v>41720</v>
      </c>
      <c r="G61" s="4">
        <v>45372</v>
      </c>
      <c r="H61" s="1"/>
    </row>
    <row r="62" spans="1:8" ht="30" customHeight="1" x14ac:dyDescent="0.2">
      <c r="A62" s="1" t="s">
        <v>151</v>
      </c>
      <c r="B62" s="1" t="s">
        <v>279</v>
      </c>
      <c r="C62" s="1" t="s">
        <v>152</v>
      </c>
      <c r="D62" s="16" t="s">
        <v>153</v>
      </c>
      <c r="E62" s="2">
        <f>26485.08/122*100</f>
        <v>21709.081967213118</v>
      </c>
      <c r="F62" s="3">
        <v>39508</v>
      </c>
      <c r="G62" s="4">
        <v>43830</v>
      </c>
      <c r="H62" s="1"/>
    </row>
    <row r="63" spans="1:8" ht="30" customHeight="1" x14ac:dyDescent="0.2">
      <c r="A63" s="1" t="s">
        <v>154</v>
      </c>
      <c r="B63" s="1" t="s">
        <v>279</v>
      </c>
      <c r="C63" s="1" t="s">
        <v>155</v>
      </c>
      <c r="D63" s="16" t="s">
        <v>156</v>
      </c>
      <c r="E63" s="2">
        <v>1341.44</v>
      </c>
      <c r="F63" s="3" t="s">
        <v>157</v>
      </c>
      <c r="G63" s="4">
        <v>42735</v>
      </c>
      <c r="H63" s="1"/>
    </row>
    <row r="64" spans="1:8" ht="30" customHeight="1" x14ac:dyDescent="0.2">
      <c r="A64" s="1" t="s">
        <v>158</v>
      </c>
      <c r="B64" s="1" t="s">
        <v>279</v>
      </c>
      <c r="C64" s="1" t="s">
        <v>159</v>
      </c>
      <c r="D64" s="16" t="s">
        <v>160</v>
      </c>
      <c r="E64" s="2">
        <f>52168.71/122*100</f>
        <v>42761.237704918036</v>
      </c>
      <c r="F64" s="3">
        <v>40179</v>
      </c>
      <c r="G64" s="4">
        <v>44561</v>
      </c>
      <c r="H64" s="1"/>
    </row>
    <row r="65" spans="1:8" ht="30" customHeight="1" x14ac:dyDescent="0.2">
      <c r="A65" s="1" t="s">
        <v>161</v>
      </c>
      <c r="B65" s="1" t="s">
        <v>279</v>
      </c>
      <c r="C65" s="1" t="s">
        <v>162</v>
      </c>
      <c r="D65" s="16" t="s">
        <v>163</v>
      </c>
      <c r="E65" s="2">
        <v>10200</v>
      </c>
      <c r="F65" s="3">
        <v>41640</v>
      </c>
      <c r="G65" s="4">
        <v>43830</v>
      </c>
      <c r="H65" s="1"/>
    </row>
    <row r="66" spans="1:8" ht="30" customHeight="1" x14ac:dyDescent="0.2">
      <c r="A66" s="1" t="s">
        <v>164</v>
      </c>
      <c r="B66" s="1" t="s">
        <v>279</v>
      </c>
      <c r="C66" s="1" t="s">
        <v>165</v>
      </c>
      <c r="D66" s="16" t="s">
        <v>166</v>
      </c>
      <c r="E66" s="2">
        <f>81628.93/122*100</f>
        <v>66908.959016393448</v>
      </c>
      <c r="F66" s="3">
        <v>35065</v>
      </c>
      <c r="G66" s="4">
        <v>43830</v>
      </c>
      <c r="H66" s="1"/>
    </row>
    <row r="67" spans="1:8" ht="30" customHeight="1" x14ac:dyDescent="0.2">
      <c r="A67" s="1" t="s">
        <v>167</v>
      </c>
      <c r="B67" s="1" t="s">
        <v>279</v>
      </c>
      <c r="C67" s="1" t="s">
        <v>168</v>
      </c>
      <c r="D67" s="16" t="s">
        <v>169</v>
      </c>
      <c r="E67" s="2">
        <f>36600/122*100</f>
        <v>30000</v>
      </c>
      <c r="F67" s="3">
        <v>41746</v>
      </c>
      <c r="G67" s="4">
        <v>43937</v>
      </c>
      <c r="H67" s="4"/>
    </row>
    <row r="68" spans="1:8" ht="30" customHeight="1" x14ac:dyDescent="0.2">
      <c r="A68" s="1" t="s">
        <v>170</v>
      </c>
      <c r="B68" s="1" t="s">
        <v>279</v>
      </c>
      <c r="C68" s="1" t="s">
        <v>171</v>
      </c>
      <c r="D68" s="16" t="s">
        <v>172</v>
      </c>
      <c r="E68" s="2">
        <f>26840/122*100</f>
        <v>22000</v>
      </c>
      <c r="F68" s="3">
        <v>41609</v>
      </c>
      <c r="G68" s="4">
        <v>43799</v>
      </c>
      <c r="H68" s="1"/>
    </row>
    <row r="69" spans="1:8" ht="30" customHeight="1" x14ac:dyDescent="0.2">
      <c r="A69" s="1" t="s">
        <v>173</v>
      </c>
      <c r="B69" s="1" t="s">
        <v>279</v>
      </c>
      <c r="C69" s="1" t="s">
        <v>174</v>
      </c>
      <c r="D69" s="16" t="s">
        <v>175</v>
      </c>
      <c r="E69" s="2">
        <v>21686.53</v>
      </c>
      <c r="F69" s="3">
        <v>35400</v>
      </c>
      <c r="G69" s="4">
        <v>43799</v>
      </c>
      <c r="H69" s="1"/>
    </row>
    <row r="70" spans="1:8" ht="30" customHeight="1" x14ac:dyDescent="0.2">
      <c r="A70" s="1" t="s">
        <v>173</v>
      </c>
      <c r="B70" s="1" t="s">
        <v>279</v>
      </c>
      <c r="C70" s="1" t="s">
        <v>176</v>
      </c>
      <c r="D70" s="16" t="s">
        <v>177</v>
      </c>
      <c r="E70" s="2">
        <v>26433.61</v>
      </c>
      <c r="F70" s="3">
        <v>39539</v>
      </c>
      <c r="G70" s="4">
        <v>43921</v>
      </c>
      <c r="H70" s="1"/>
    </row>
    <row r="71" spans="1:8" ht="30" customHeight="1" x14ac:dyDescent="0.2">
      <c r="A71" s="18" t="s">
        <v>173</v>
      </c>
      <c r="B71" s="18" t="s">
        <v>279</v>
      </c>
      <c r="C71" s="18" t="s">
        <v>178</v>
      </c>
      <c r="D71" s="19" t="s">
        <v>179</v>
      </c>
      <c r="E71" s="20">
        <v>21600</v>
      </c>
      <c r="F71" s="3">
        <v>41428</v>
      </c>
      <c r="G71" s="4">
        <v>42888</v>
      </c>
      <c r="H71" s="1"/>
    </row>
    <row r="72" spans="1:8" ht="30" customHeight="1" x14ac:dyDescent="0.2">
      <c r="A72" s="1" t="s">
        <v>180</v>
      </c>
      <c r="B72" s="1" t="s">
        <v>279</v>
      </c>
      <c r="C72" s="1" t="s">
        <v>181</v>
      </c>
      <c r="D72" s="16" t="s">
        <v>182</v>
      </c>
      <c r="E72" s="2">
        <f>27121.13</f>
        <v>27121.13</v>
      </c>
      <c r="F72" s="3">
        <v>36069</v>
      </c>
      <c r="G72" s="4">
        <v>42643</v>
      </c>
      <c r="H72" s="1"/>
    </row>
    <row r="73" spans="1:8" ht="30" customHeight="1" x14ac:dyDescent="0.2">
      <c r="A73" s="1" t="s">
        <v>183</v>
      </c>
      <c r="B73" s="1" t="s">
        <v>279</v>
      </c>
      <c r="C73" s="1" t="s">
        <v>184</v>
      </c>
      <c r="D73" s="16" t="s">
        <v>185</v>
      </c>
      <c r="E73" s="2">
        <f>14508-636</f>
        <v>13872</v>
      </c>
      <c r="F73" s="3">
        <v>37530</v>
      </c>
      <c r="G73" s="4">
        <v>44104</v>
      </c>
      <c r="H73" s="1"/>
    </row>
    <row r="74" spans="1:8" ht="30" customHeight="1" x14ac:dyDescent="0.2">
      <c r="A74" s="1" t="s">
        <v>186</v>
      </c>
      <c r="B74" s="1" t="s">
        <v>279</v>
      </c>
      <c r="C74" s="1" t="s">
        <v>305</v>
      </c>
      <c r="D74" s="16" t="s">
        <v>306</v>
      </c>
      <c r="E74" s="2">
        <v>19800</v>
      </c>
      <c r="F74" s="3"/>
      <c r="G74" s="4"/>
      <c r="H74" s="4"/>
    </row>
    <row r="75" spans="1:8" ht="30" customHeight="1" x14ac:dyDescent="0.2">
      <c r="A75" s="1" t="s">
        <v>187</v>
      </c>
      <c r="B75" s="1" t="s">
        <v>279</v>
      </c>
      <c r="C75" s="1" t="s">
        <v>307</v>
      </c>
      <c r="D75" s="16" t="s">
        <v>308</v>
      </c>
      <c r="E75" s="2">
        <v>57324</v>
      </c>
      <c r="F75" s="4"/>
      <c r="G75" s="3"/>
      <c r="H75" s="1"/>
    </row>
    <row r="76" spans="1:8" ht="30" customHeight="1" x14ac:dyDescent="0.2">
      <c r="A76" s="1" t="s">
        <v>188</v>
      </c>
      <c r="B76" s="1" t="s">
        <v>279</v>
      </c>
      <c r="C76" s="1" t="s">
        <v>189</v>
      </c>
      <c r="D76" s="16" t="s">
        <v>190</v>
      </c>
      <c r="E76" s="2">
        <f>1530</f>
        <v>1530</v>
      </c>
      <c r="F76" s="3">
        <v>39142</v>
      </c>
      <c r="G76" s="4">
        <v>43524</v>
      </c>
      <c r="H76" s="1"/>
    </row>
    <row r="77" spans="1:8" ht="30" customHeight="1" x14ac:dyDescent="0.2">
      <c r="A77" s="1" t="s">
        <v>191</v>
      </c>
      <c r="B77" s="1" t="s">
        <v>279</v>
      </c>
      <c r="C77" s="1" t="s">
        <v>192</v>
      </c>
      <c r="D77" s="16" t="s">
        <v>193</v>
      </c>
      <c r="E77" s="2">
        <f>28533.26/122*100</f>
        <v>23387.918032786885</v>
      </c>
      <c r="F77" s="3">
        <v>36161</v>
      </c>
      <c r="G77" s="4">
        <v>42735</v>
      </c>
      <c r="H77" s="1"/>
    </row>
    <row r="78" spans="1:8" ht="30" customHeight="1" x14ac:dyDescent="0.2">
      <c r="A78" s="1" t="s">
        <v>194</v>
      </c>
      <c r="B78" s="1" t="s">
        <v>279</v>
      </c>
      <c r="C78" s="1" t="s">
        <v>195</v>
      </c>
      <c r="D78" s="16" t="s">
        <v>196</v>
      </c>
      <c r="E78" s="2">
        <f>47814.82</f>
        <v>47814.82</v>
      </c>
      <c r="F78" s="3">
        <v>32174</v>
      </c>
      <c r="G78" s="4">
        <v>43131</v>
      </c>
      <c r="H78" s="1"/>
    </row>
    <row r="79" spans="1:8" ht="30" customHeight="1" x14ac:dyDescent="0.2">
      <c r="A79" s="1" t="s">
        <v>197</v>
      </c>
      <c r="B79" s="1" t="s">
        <v>279</v>
      </c>
      <c r="C79" s="1" t="s">
        <v>198</v>
      </c>
      <c r="D79" s="16" t="s">
        <v>199</v>
      </c>
      <c r="E79" s="2">
        <f>35164.88</f>
        <v>35164.879999999997</v>
      </c>
      <c r="F79" s="3">
        <v>34820</v>
      </c>
      <c r="G79" s="4">
        <v>43585</v>
      </c>
      <c r="H79" s="1"/>
    </row>
    <row r="80" spans="1:8" ht="30" customHeight="1" x14ac:dyDescent="0.2">
      <c r="A80" s="18" t="s">
        <v>200</v>
      </c>
      <c r="B80" s="18" t="s">
        <v>279</v>
      </c>
      <c r="C80" s="18" t="s">
        <v>309</v>
      </c>
      <c r="D80" s="19" t="s">
        <v>310</v>
      </c>
      <c r="E80" s="20">
        <v>31450</v>
      </c>
      <c r="F80" s="3"/>
      <c r="G80" s="4"/>
      <c r="H80" s="1"/>
    </row>
    <row r="81" spans="1:8" ht="30" customHeight="1" x14ac:dyDescent="0.2">
      <c r="A81" s="18" t="s">
        <v>200</v>
      </c>
      <c r="B81" s="18" t="s">
        <v>279</v>
      </c>
      <c r="C81" s="18" t="s">
        <v>320</v>
      </c>
      <c r="D81" s="19" t="s">
        <v>321</v>
      </c>
      <c r="E81" s="20">
        <v>2160</v>
      </c>
      <c r="F81" s="3"/>
      <c r="G81" s="4"/>
      <c r="H81" s="1"/>
    </row>
    <row r="82" spans="1:8" ht="30" customHeight="1" x14ac:dyDescent="0.2">
      <c r="A82" s="1" t="s">
        <v>201</v>
      </c>
      <c r="B82" s="1" t="s">
        <v>279</v>
      </c>
      <c r="C82" s="1" t="s">
        <v>288</v>
      </c>
      <c r="D82" s="16" t="s">
        <v>289</v>
      </c>
      <c r="E82" s="2">
        <v>26000</v>
      </c>
      <c r="F82" s="3">
        <v>33451</v>
      </c>
      <c r="G82" s="4">
        <v>42216</v>
      </c>
      <c r="H82" s="4" t="s">
        <v>44</v>
      </c>
    </row>
    <row r="83" spans="1:8" ht="30" customHeight="1" x14ac:dyDescent="0.2">
      <c r="A83" s="1" t="s">
        <v>202</v>
      </c>
      <c r="B83" s="1" t="s">
        <v>279</v>
      </c>
      <c r="C83" s="1" t="s">
        <v>291</v>
      </c>
      <c r="D83" s="16" t="s">
        <v>292</v>
      </c>
      <c r="E83" s="2">
        <v>70000</v>
      </c>
      <c r="F83" s="3">
        <v>35900</v>
      </c>
      <c r="G83" s="4">
        <v>42474</v>
      </c>
      <c r="H83" s="1"/>
    </row>
    <row r="84" spans="1:8" ht="30" customHeight="1" x14ac:dyDescent="0.2">
      <c r="A84" s="1" t="s">
        <v>203</v>
      </c>
      <c r="B84" s="1" t="s">
        <v>279</v>
      </c>
      <c r="C84" s="1" t="s">
        <v>204</v>
      </c>
      <c r="D84" s="16" t="s">
        <v>205</v>
      </c>
      <c r="E84" s="2">
        <f>3992.03*12</f>
        <v>47904.36</v>
      </c>
      <c r="F84" s="3">
        <v>39083</v>
      </c>
      <c r="G84" s="4">
        <v>43465</v>
      </c>
      <c r="H84" s="1"/>
    </row>
    <row r="85" spans="1:8" ht="30" customHeight="1" x14ac:dyDescent="0.2">
      <c r="A85" s="1" t="s">
        <v>206</v>
      </c>
      <c r="B85" s="1" t="s">
        <v>279</v>
      </c>
      <c r="C85" s="1" t="s">
        <v>293</v>
      </c>
      <c r="D85" s="16" t="s">
        <v>294</v>
      </c>
      <c r="E85" s="2">
        <v>55385</v>
      </c>
      <c r="F85" s="3">
        <v>37500</v>
      </c>
      <c r="G85" s="4">
        <v>44074</v>
      </c>
      <c r="H85" s="1"/>
    </row>
    <row r="86" spans="1:8" ht="30" customHeight="1" x14ac:dyDescent="0.2">
      <c r="A86" s="1" t="s">
        <v>207</v>
      </c>
      <c r="B86" s="1" t="s">
        <v>279</v>
      </c>
      <c r="C86" s="1" t="s">
        <v>208</v>
      </c>
      <c r="D86" s="16" t="s">
        <v>209</v>
      </c>
      <c r="E86" s="2">
        <f>15860.04/122*100</f>
        <v>13000.032786885247</v>
      </c>
      <c r="F86" s="3">
        <v>42019</v>
      </c>
      <c r="G86" s="3">
        <v>44210</v>
      </c>
      <c r="H86" s="4"/>
    </row>
    <row r="87" spans="1:8" ht="30" customHeight="1" x14ac:dyDescent="0.2">
      <c r="A87" s="1" t="s">
        <v>210</v>
      </c>
      <c r="B87" s="1" t="s">
        <v>279</v>
      </c>
      <c r="C87" s="1" t="s">
        <v>211</v>
      </c>
      <c r="D87" s="16" t="s">
        <v>212</v>
      </c>
      <c r="E87" s="2">
        <v>29316</v>
      </c>
      <c r="F87" s="3">
        <v>36540</v>
      </c>
      <c r="G87" s="4">
        <v>43114</v>
      </c>
      <c r="H87" s="1"/>
    </row>
    <row r="88" spans="1:8" ht="30" customHeight="1" x14ac:dyDescent="0.2">
      <c r="A88" s="1" t="s">
        <v>213</v>
      </c>
      <c r="B88" s="1" t="s">
        <v>279</v>
      </c>
      <c r="C88" s="1" t="s">
        <v>214</v>
      </c>
      <c r="D88" s="16" t="s">
        <v>215</v>
      </c>
      <c r="E88" s="2">
        <f>34815.97</f>
        <v>34815.97</v>
      </c>
      <c r="F88" s="3">
        <v>40664</v>
      </c>
      <c r="G88" s="4">
        <v>42855</v>
      </c>
      <c r="H88" s="1"/>
    </row>
    <row r="89" spans="1:8" ht="30" customHeight="1" x14ac:dyDescent="0.2">
      <c r="A89" s="1" t="s">
        <v>216</v>
      </c>
      <c r="B89" s="1" t="s">
        <v>279</v>
      </c>
      <c r="C89" s="1" t="s">
        <v>217</v>
      </c>
      <c r="D89" s="16" t="s">
        <v>218</v>
      </c>
      <c r="E89" s="2">
        <v>10200</v>
      </c>
      <c r="F89" s="3">
        <v>41609</v>
      </c>
      <c r="G89" s="4">
        <v>43799</v>
      </c>
      <c r="H89" s="1"/>
    </row>
    <row r="90" spans="1:8" ht="30" customHeight="1" x14ac:dyDescent="0.2">
      <c r="A90" s="1" t="s">
        <v>219</v>
      </c>
      <c r="B90" s="1" t="s">
        <v>279</v>
      </c>
      <c r="C90" s="1" t="s">
        <v>220</v>
      </c>
      <c r="D90" s="16" t="s">
        <v>221</v>
      </c>
      <c r="E90" s="2">
        <f>46746.6</f>
        <v>46746.6</v>
      </c>
      <c r="F90" s="3">
        <v>38749</v>
      </c>
      <c r="G90" s="4">
        <v>42978</v>
      </c>
      <c r="H90" s="1"/>
    </row>
    <row r="91" spans="1:8" ht="30" customHeight="1" x14ac:dyDescent="0.2">
      <c r="A91" s="1" t="s">
        <v>222</v>
      </c>
      <c r="B91" s="1" t="s">
        <v>279</v>
      </c>
      <c r="C91" s="1" t="s">
        <v>223</v>
      </c>
      <c r="D91" s="16" t="s">
        <v>224</v>
      </c>
      <c r="E91" s="2">
        <f>34312.8</f>
        <v>34312.800000000003</v>
      </c>
      <c r="F91" s="3">
        <v>35916</v>
      </c>
      <c r="G91" s="4">
        <v>42490</v>
      </c>
      <c r="H91" s="1"/>
    </row>
    <row r="92" spans="1:8" ht="30" customHeight="1" x14ac:dyDescent="0.2">
      <c r="A92" s="1" t="s">
        <v>225</v>
      </c>
      <c r="B92" s="1" t="s">
        <v>279</v>
      </c>
      <c r="C92" s="1" t="s">
        <v>226</v>
      </c>
      <c r="D92" s="16" t="s">
        <v>227</v>
      </c>
      <c r="E92" s="2">
        <f>26651.59</f>
        <v>26651.59</v>
      </c>
      <c r="F92" s="3">
        <v>39448</v>
      </c>
      <c r="G92" s="4">
        <v>43830</v>
      </c>
      <c r="H92" s="1"/>
    </row>
    <row r="93" spans="1:8" ht="30" customHeight="1" x14ac:dyDescent="0.2">
      <c r="A93" s="1" t="s">
        <v>225</v>
      </c>
      <c r="B93" s="1" t="s">
        <v>279</v>
      </c>
      <c r="C93" s="1" t="s">
        <v>228</v>
      </c>
      <c r="D93" s="16" t="s">
        <v>229</v>
      </c>
      <c r="E93" s="2">
        <v>4200</v>
      </c>
      <c r="F93" s="3">
        <v>41487</v>
      </c>
      <c r="G93" s="4">
        <v>43677</v>
      </c>
      <c r="H93" s="1"/>
    </row>
    <row r="94" spans="1:8" ht="30" customHeight="1" x14ac:dyDescent="0.2">
      <c r="A94" s="1" t="s">
        <v>230</v>
      </c>
      <c r="B94" s="1" t="s">
        <v>279</v>
      </c>
      <c r="C94" s="1" t="s">
        <v>231</v>
      </c>
      <c r="D94" s="16" t="s">
        <v>232</v>
      </c>
      <c r="E94" s="2">
        <v>7519.44</v>
      </c>
      <c r="F94" s="3">
        <v>38169</v>
      </c>
      <c r="G94" s="4">
        <v>42551</v>
      </c>
      <c r="H94" s="1"/>
    </row>
    <row r="95" spans="1:8" ht="30" customHeight="1" x14ac:dyDescent="0.2">
      <c r="A95" s="1" t="s">
        <v>230</v>
      </c>
      <c r="B95" s="1" t="s">
        <v>279</v>
      </c>
      <c r="C95" s="1" t="s">
        <v>233</v>
      </c>
      <c r="D95" s="16" t="s">
        <v>295</v>
      </c>
      <c r="E95" s="2">
        <v>29957.200000000001</v>
      </c>
      <c r="F95" s="3">
        <v>37288</v>
      </c>
      <c r="G95" s="4">
        <v>43861</v>
      </c>
      <c r="H95" s="1"/>
    </row>
    <row r="96" spans="1:8" ht="30" customHeight="1" x14ac:dyDescent="0.2">
      <c r="A96" s="1" t="s">
        <v>234</v>
      </c>
      <c r="B96" s="1" t="s">
        <v>279</v>
      </c>
      <c r="C96" s="1" t="s">
        <v>235</v>
      </c>
      <c r="D96" s="16" t="s">
        <v>236</v>
      </c>
      <c r="E96" s="2">
        <v>1301</v>
      </c>
      <c r="F96" s="3">
        <v>39448</v>
      </c>
      <c r="G96" s="4">
        <v>47118</v>
      </c>
      <c r="H96" s="1"/>
    </row>
    <row r="97" spans="1:8" ht="30" customHeight="1" x14ac:dyDescent="0.2">
      <c r="A97" s="1" t="s">
        <v>237</v>
      </c>
      <c r="B97" s="1" t="s">
        <v>279</v>
      </c>
      <c r="C97" s="1" t="s">
        <v>238</v>
      </c>
      <c r="D97" s="16" t="s">
        <v>296</v>
      </c>
      <c r="E97" s="2">
        <v>367650</v>
      </c>
      <c r="F97" s="3">
        <v>42185</v>
      </c>
      <c r="G97" s="4">
        <v>45473</v>
      </c>
      <c r="H97" s="4"/>
    </row>
    <row r="98" spans="1:8" ht="30" customHeight="1" x14ac:dyDescent="0.2">
      <c r="A98" s="1" t="s">
        <v>239</v>
      </c>
      <c r="B98" s="1" t="s">
        <v>279</v>
      </c>
      <c r="C98" s="1" t="s">
        <v>240</v>
      </c>
      <c r="D98" s="16" t="s">
        <v>241</v>
      </c>
      <c r="E98" s="2">
        <f>648</f>
        <v>648</v>
      </c>
      <c r="F98" s="3">
        <v>35975</v>
      </c>
      <c r="G98" s="4">
        <v>46932</v>
      </c>
      <c r="H98" s="1"/>
    </row>
    <row r="99" spans="1:8" ht="30" customHeight="1" x14ac:dyDescent="0.2">
      <c r="A99" s="1" t="s">
        <v>242</v>
      </c>
      <c r="B99" s="1" t="s">
        <v>279</v>
      </c>
      <c r="C99" s="1" t="s">
        <v>243</v>
      </c>
      <c r="D99" s="16" t="s">
        <v>244</v>
      </c>
      <c r="E99" s="2">
        <f>18914.68</f>
        <v>18914.68</v>
      </c>
      <c r="F99" s="3">
        <v>39203</v>
      </c>
      <c r="G99" s="4">
        <v>43585</v>
      </c>
      <c r="H99" s="1"/>
    </row>
    <row r="100" spans="1:8" ht="30" customHeight="1" x14ac:dyDescent="0.2">
      <c r="A100" s="1" t="s">
        <v>245</v>
      </c>
      <c r="B100" s="1" t="s">
        <v>279</v>
      </c>
      <c r="C100" s="1" t="s">
        <v>246</v>
      </c>
      <c r="D100" s="16" t="s">
        <v>8</v>
      </c>
      <c r="E100" s="2">
        <f>48344.79/122*100</f>
        <v>39626.87704918033</v>
      </c>
      <c r="F100" s="3">
        <v>39755</v>
      </c>
      <c r="G100" s="4">
        <v>44137</v>
      </c>
      <c r="H100" s="1"/>
    </row>
    <row r="101" spans="1:8" ht="30" customHeight="1" x14ac:dyDescent="0.2">
      <c r="A101" s="1" t="s">
        <v>247</v>
      </c>
      <c r="B101" s="1" t="s">
        <v>279</v>
      </c>
      <c r="C101" s="1" t="s">
        <v>248</v>
      </c>
      <c r="D101" s="16" t="s">
        <v>297</v>
      </c>
      <c r="E101" s="2">
        <f>63331.13</f>
        <v>63331.13</v>
      </c>
      <c r="F101" s="3">
        <v>39370</v>
      </c>
      <c r="G101" s="4">
        <v>43752</v>
      </c>
      <c r="H101" s="1"/>
    </row>
    <row r="102" spans="1:8" ht="30" customHeight="1" x14ac:dyDescent="0.2">
      <c r="A102" s="1" t="s">
        <v>247</v>
      </c>
      <c r="B102" s="1" t="s">
        <v>279</v>
      </c>
      <c r="C102" s="1" t="s">
        <v>249</v>
      </c>
      <c r="D102" s="16" t="s">
        <v>250</v>
      </c>
      <c r="E102" s="2">
        <v>1440</v>
      </c>
      <c r="F102" s="3">
        <v>41528</v>
      </c>
      <c r="G102" s="4">
        <v>43719</v>
      </c>
      <c r="H102" s="1"/>
    </row>
    <row r="103" spans="1:8" ht="30" customHeight="1" x14ac:dyDescent="0.2">
      <c r="A103" s="1" t="s">
        <v>247</v>
      </c>
      <c r="B103" s="1" t="s">
        <v>279</v>
      </c>
      <c r="C103" s="1" t="s">
        <v>315</v>
      </c>
      <c r="D103" s="16" t="s">
        <v>316</v>
      </c>
      <c r="E103" s="2">
        <v>17700</v>
      </c>
      <c r="F103" s="3"/>
      <c r="G103" s="4"/>
      <c r="H103" s="1"/>
    </row>
    <row r="104" spans="1:8" ht="30" customHeight="1" x14ac:dyDescent="0.2">
      <c r="A104" s="1" t="s">
        <v>251</v>
      </c>
      <c r="B104" s="1" t="s">
        <v>279</v>
      </c>
      <c r="C104" s="1" t="s">
        <v>252</v>
      </c>
      <c r="D104" s="16" t="s">
        <v>253</v>
      </c>
      <c r="E104" s="2">
        <v>37662.519999999997</v>
      </c>
      <c r="F104" s="3">
        <v>40490</v>
      </c>
      <c r="G104" s="4">
        <v>44142</v>
      </c>
      <c r="H104" s="1"/>
    </row>
    <row r="105" spans="1:8" ht="30" customHeight="1" x14ac:dyDescent="0.2">
      <c r="A105" s="1" t="s">
        <v>254</v>
      </c>
      <c r="B105" s="1" t="s">
        <v>279</v>
      </c>
      <c r="C105" s="1" t="s">
        <v>255</v>
      </c>
      <c r="D105" s="16" t="s">
        <v>256</v>
      </c>
      <c r="E105" s="2">
        <f>64659.96/122*100</f>
        <v>52999.96721311476</v>
      </c>
      <c r="F105" s="3">
        <v>42156</v>
      </c>
      <c r="G105" s="4">
        <v>44347</v>
      </c>
      <c r="H105" s="4"/>
    </row>
    <row r="106" spans="1:8" ht="30" customHeight="1" x14ac:dyDescent="0.2">
      <c r="A106" s="1" t="s">
        <v>254</v>
      </c>
      <c r="B106" s="1" t="s">
        <v>279</v>
      </c>
      <c r="C106" s="1" t="s">
        <v>255</v>
      </c>
      <c r="D106" s="16" t="s">
        <v>257</v>
      </c>
      <c r="E106" s="2">
        <v>14400</v>
      </c>
      <c r="F106" s="3">
        <v>42217</v>
      </c>
      <c r="G106" s="4">
        <v>44469</v>
      </c>
      <c r="H106" s="4"/>
    </row>
    <row r="107" spans="1:8" ht="30" customHeight="1" x14ac:dyDescent="0.2">
      <c r="A107" s="1" t="s">
        <v>254</v>
      </c>
      <c r="B107" s="1" t="s">
        <v>279</v>
      </c>
      <c r="C107" s="1" t="s">
        <v>255</v>
      </c>
      <c r="D107" s="16" t="s">
        <v>322</v>
      </c>
      <c r="E107" s="2">
        <v>19200</v>
      </c>
      <c r="F107" s="25"/>
      <c r="G107" s="26"/>
      <c r="H107" s="4"/>
    </row>
    <row r="108" spans="1:8" ht="30" customHeight="1" x14ac:dyDescent="0.2">
      <c r="A108" s="1" t="s">
        <v>254</v>
      </c>
      <c r="B108" s="1" t="s">
        <v>279</v>
      </c>
      <c r="C108" s="1" t="s">
        <v>323</v>
      </c>
      <c r="D108" s="16" t="s">
        <v>324</v>
      </c>
      <c r="E108" s="2">
        <v>250</v>
      </c>
      <c r="F108" s="27"/>
      <c r="G108" s="28"/>
      <c r="H108" s="4"/>
    </row>
    <row r="109" spans="1:8" ht="30" customHeight="1" x14ac:dyDescent="0.2">
      <c r="A109" s="1" t="s">
        <v>258</v>
      </c>
      <c r="B109" s="1" t="s">
        <v>279</v>
      </c>
      <c r="C109" s="1" t="s">
        <v>259</v>
      </c>
      <c r="D109" s="16" t="s">
        <v>260</v>
      </c>
      <c r="E109" s="2">
        <v>56100</v>
      </c>
      <c r="F109" s="32">
        <v>42064</v>
      </c>
      <c r="G109" s="34">
        <v>44255</v>
      </c>
      <c r="H109" s="4"/>
    </row>
    <row r="110" spans="1:8" ht="30" customHeight="1" x14ac:dyDescent="0.2">
      <c r="A110" s="1" t="s">
        <v>258</v>
      </c>
      <c r="B110" s="1" t="s">
        <v>279</v>
      </c>
      <c r="C110" s="1" t="s">
        <v>259</v>
      </c>
      <c r="D110" s="16" t="s">
        <v>261</v>
      </c>
      <c r="E110" s="2">
        <v>56100</v>
      </c>
      <c r="F110" s="33"/>
      <c r="G110" s="35"/>
      <c r="H110" s="4"/>
    </row>
    <row r="111" spans="1:8" ht="30" customHeight="1" x14ac:dyDescent="0.2">
      <c r="A111" s="1" t="s">
        <v>258</v>
      </c>
      <c r="B111" s="1" t="s">
        <v>279</v>
      </c>
      <c r="C111" s="1" t="s">
        <v>262</v>
      </c>
      <c r="D111" s="16" t="s">
        <v>263</v>
      </c>
      <c r="E111" s="2">
        <f>111996/122*100</f>
        <v>91800</v>
      </c>
      <c r="F111" s="7">
        <v>42064</v>
      </c>
      <c r="G111" s="8">
        <v>44255</v>
      </c>
      <c r="H111" s="4"/>
    </row>
    <row r="112" spans="1:8" ht="30" customHeight="1" x14ac:dyDescent="0.2">
      <c r="A112" s="1" t="s">
        <v>264</v>
      </c>
      <c r="B112" s="1" t="s">
        <v>279</v>
      </c>
      <c r="C112" s="1" t="s">
        <v>265</v>
      </c>
      <c r="D112" s="16" t="s">
        <v>266</v>
      </c>
      <c r="E112" s="2">
        <f>122834.4/122*100</f>
        <v>100683.93442622951</v>
      </c>
      <c r="F112" s="3">
        <v>41275</v>
      </c>
      <c r="G112" s="4">
        <v>43465</v>
      </c>
      <c r="H112" s="1"/>
    </row>
    <row r="113" spans="1:8" ht="30" customHeight="1" x14ac:dyDescent="0.2">
      <c r="A113" s="1" t="s">
        <v>267</v>
      </c>
      <c r="B113" s="1" t="s">
        <v>279</v>
      </c>
      <c r="C113" s="1" t="s">
        <v>268</v>
      </c>
      <c r="D113" s="16" t="s">
        <v>269</v>
      </c>
      <c r="E113" s="2">
        <v>92168.46</v>
      </c>
      <c r="F113" s="3">
        <v>39083</v>
      </c>
      <c r="G113" s="4">
        <v>48213</v>
      </c>
      <c r="H113" s="1"/>
    </row>
    <row r="114" spans="1:8" ht="30" customHeight="1" x14ac:dyDescent="0.2">
      <c r="A114" s="9" t="s">
        <v>270</v>
      </c>
      <c r="B114" s="9" t="s">
        <v>280</v>
      </c>
      <c r="C114" s="1" t="s">
        <v>271</v>
      </c>
      <c r="D114" s="16" t="s">
        <v>272</v>
      </c>
      <c r="E114" s="10">
        <f>1104999.97</f>
        <v>1104999.97</v>
      </c>
      <c r="F114" s="11">
        <v>40360</v>
      </c>
      <c r="G114" s="4">
        <v>44012</v>
      </c>
      <c r="H114" s="12"/>
    </row>
    <row r="115" spans="1:8" ht="30" customHeight="1" x14ac:dyDescent="0.2">
      <c r="A115" s="9" t="s">
        <v>270</v>
      </c>
      <c r="B115" s="9" t="s">
        <v>280</v>
      </c>
      <c r="C115" s="1" t="s">
        <v>273</v>
      </c>
      <c r="D115" s="16" t="s">
        <v>274</v>
      </c>
      <c r="E115" s="10">
        <f>1239215/122*100</f>
        <v>1015750</v>
      </c>
      <c r="F115" s="11">
        <v>41426</v>
      </c>
      <c r="G115" s="11">
        <v>43616</v>
      </c>
      <c r="H115" s="1"/>
    </row>
  </sheetData>
  <mergeCells count="4">
    <mergeCell ref="F38:F40"/>
    <mergeCell ref="G38:G40"/>
    <mergeCell ref="F109:F110"/>
    <mergeCell ref="G109:G110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in essere al 11.03.19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Carbonari Maria Cristina</cp:lastModifiedBy>
  <cp:lastPrinted>2017-01-18T09:44:46Z</cp:lastPrinted>
  <dcterms:created xsi:type="dcterms:W3CDTF">2016-01-12T12:09:32Z</dcterms:created>
  <dcterms:modified xsi:type="dcterms:W3CDTF">2019-03-22T08:56:14Z</dcterms:modified>
</cp:coreProperties>
</file>