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2" activeTab="0"/>
  </bookViews>
  <sheets>
    <sheet name="Modulo offerta economica" sheetId="1" r:id="rId1"/>
  </sheets>
  <externalReferences>
    <externalReference r:id="rId4"/>
  </externalReferences>
  <definedNames>
    <definedName name="_xlnm.Print_Area" localSheetId="0">'Modulo offerta economica'!$A$1:$O$53</definedName>
  </definedNames>
  <calcPr fullCalcOnLoad="1"/>
</workbook>
</file>

<file path=xl/sharedStrings.xml><?xml version="1.0" encoding="utf-8"?>
<sst xmlns="http://schemas.openxmlformats.org/spreadsheetml/2006/main" count="153" uniqueCount="48">
  <si>
    <t>* Compilare i campi evidenziati in celeste</t>
  </si>
  <si>
    <t>Valore da ribadire a video</t>
  </si>
  <si>
    <t>↑</t>
  </si>
  <si>
    <t>Articolo</t>
  </si>
  <si>
    <t>PREZZO TOTALE OFFERTO</t>
  </si>
  <si>
    <t>Quantità richieste per il singolo kit
[A]</t>
  </si>
  <si>
    <t>Numero di KIT
[B]</t>
  </si>
  <si>
    <t>Prezzo unitario a base di gara
[C]</t>
  </si>
  <si>
    <t>Prezzo unitario offerto
[D]</t>
  </si>
  <si>
    <t>Prezzo totale
[A X B X D]</t>
  </si>
  <si>
    <t>Prezzo posto a base di gara</t>
  </si>
  <si>
    <t>Allegato B - MODULO OFFERTA ECONOMICA</t>
  </si>
  <si>
    <t xml:space="preserve"> Procedura negoziata sotosoglia per l'affidamento della fornitura e consegna di 275 KIT contenenti attrezzature sportive 
CIG 7362845BE5 R.A. 001/18/PN </t>
  </si>
  <si>
    <t xml:space="preserve">Coni forati  H cm 46, con 12 fori Ø cm 2,8, idonei all'inserimento di aste Ø cm 2,5,  e una fessura in alto per l'inserimento di cerchio piatto </t>
  </si>
  <si>
    <t xml:space="preserve">Base per accogliere asta per slalom in gomma pesante con foro sferico, zavorrabile con acqua o sabbia, con foro Ø  cm 2,5 </t>
  </si>
  <si>
    <t>Aste per slalom H cm 120 (oppure fino a cm 140) - Ø cm 2,5 in materiale termoplastico antischeggia</t>
  </si>
  <si>
    <t>Set da 24 delimitatori circolari forati  Ø cm 20 - H cm 8  con relativo rimessaggio</t>
  </si>
  <si>
    <t>Asse Equilibrio - n. 10 moduli ad incastro 
Materiale in propilene.
Base antiscivolo.
Misure del singolo modulo:
- Lunghezza: 350 mm
- Larghezza: 95 mm
- Altezza: 45 mm
Lunghezza totale dell'intero asse: 3,50 m</t>
  </si>
  <si>
    <t>Tappeto a croce pighevole in pvc soffice ed antiscivolo</t>
  </si>
  <si>
    <t>Funicelle con manici - Lunghezza cm 260  (oppure fino a cm 300)</t>
  </si>
  <si>
    <t>Cerchi piatti Ø cm 60 in nylon flessibile ed indeformabile, adatti  per essere alloggiati in posizione eretta nella fessura superiore dei coni forati</t>
  </si>
  <si>
    <t>Delimitatore di frequenza lunghezza mt 5, formato da n.21 tubi di polietilene espanso molto soffice collegati da una corda leggermente elastica. Ogni tubo è Ø cm 2,5 - esterno,  Ø cm 1 - foro passante, lunghezza cm 50</t>
  </si>
  <si>
    <t>Palla Vibrata Ø cm 19 - Kg 0,500 in materiale termoplastico soffice ed elastico, dotata di valvola in gomma vulcanizzata sostituibile</t>
  </si>
  <si>
    <t>Palloni mini volley in gomma sintetica ad elevato grip Ø cm 20,5 - gr 200, dotati di valvola in gomma vulcanizzata sostituibile.</t>
  </si>
  <si>
    <t>Palloni mini basket in gomma sintetica ad elevato grip Ø cm 22 - gr 470, dotati di valvola in gomma vulcanizzata sostituibile.</t>
  </si>
  <si>
    <t>Palloni mini calcio in gomma sintetica  ad elevato grip Ø cm 19,5 - gr 360, dotati di valvola in gomma vulcanizzata sostituibile.</t>
  </si>
  <si>
    <t>Palloni mini handball in gomma soffice ad elevato grip Ø cm 15 - gr 150, dotati di valvola in gomma vulcanizzata sostituibile.</t>
  </si>
  <si>
    <t>Palline da tennis depressurizzate per principianti. circa il 50% più lente di una palla da tennis di serie, con una compressione inferiore e un rimbalzo più lento per rendere la palla più facile da colpire</t>
  </si>
  <si>
    <t xml:space="preserve">Racchette regolamentari badminton leggere e resistenti. Adatte ai principianti per la struttura solida e l'ampio piatto corde che limita gli errori di centratura.                                                                                                                   Dimensioni: 63,5x20cm, gr 98.         </t>
  </si>
  <si>
    <t xml:space="preserve">Volani regolamentari badminton in plastica adatti ai principianti. 
</t>
  </si>
  <si>
    <t xml:space="preserve">Rete multi sport regolabile in 3 posizioni: pallavolo, badminton e tennis Dimensioni rete pallavolo: ca. 307 x 225 centimetri | Dimensione rete da Badminton: ca. 322 x 155 centimetri | Dimensioni rete da Tennis: ca. 250 x 100 cm </t>
  </si>
  <si>
    <t xml:space="preserve">Set pettorine traforate di  2 colori (1+1) oppure double face </t>
  </si>
  <si>
    <t>Fischietto in plastica 
Completo di cordicella</t>
  </si>
  <si>
    <t xml:space="preserve">1 Borsone blu con ruote cm 150x62x38 con stampa a colori dei loghi: Sport di Classe - MIUR - CONI </t>
  </si>
  <si>
    <t>Materassino in polietilene alta densità colore blu cm 180 X 60 X 0,7 pieghevole</t>
  </si>
  <si>
    <t>Ostacolo over in polietilene espanso flessibile larghezza cm 70 - Ø cm 4,8
H cm 15</t>
  </si>
  <si>
    <t>Junior Jav super soft lunghezza cm 75, Ø cm 5 - gr 54</t>
  </si>
  <si>
    <t>Vortex Ø cm 8,5, lunghezza cm 32 - gr 150</t>
  </si>
  <si>
    <t>Anelli circolari Ø cm 18 - esterno / Ø cm 11 – interno, Spessore cm3 - gr 180, in materiale molto soffice ed elastico</t>
  </si>
  <si>
    <t>Fornitura KIT</t>
  </si>
  <si>
    <t>PREZZO TOTALE OFFERTO PER LA FORNITURA DEI KIT</t>
  </si>
  <si>
    <t>Allestimento, stoccaggio e consegna dei KIT</t>
  </si>
  <si>
    <t>Descrizione prestazione</t>
  </si>
  <si>
    <t>Numero di KIT
[A]</t>
  </si>
  <si>
    <t>Prezzo unitario a base di gara
[B]</t>
  </si>
  <si>
    <t>Prezzo unitario offerto
[C]</t>
  </si>
  <si>
    <t>Prezzo totale
[A X B X C]</t>
  </si>
  <si>
    <t>PREZZO TOTALE OFFERTO PER L'ALLESTIMENTO, STOCCAGGIO, CONSEGNA DEI KIT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</si>
</sst>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#,##0.00\ &quot;€&quot;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1">
      <alignment vertical="top" wrapText="1"/>
      <protection/>
    </xf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5" applyNumberFormat="0" applyFont="0" applyAlignment="0" applyProtection="0"/>
    <xf numFmtId="0" fontId="41" fillId="20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0" fillId="34" borderId="0" xfId="0" applyFont="1" applyFill="1" applyAlignment="1" applyProtection="1">
      <alignment horizontal="center" vertical="center" wrapText="1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173" fontId="0" fillId="34" borderId="11" xfId="0" applyNumberFormat="1" applyFont="1" applyFill="1" applyBorder="1" applyAlignment="1" applyProtection="1">
      <alignment horizontal="center" vertical="center" wrapText="1"/>
      <protection/>
    </xf>
    <xf numFmtId="173" fontId="8" fillId="33" borderId="0" xfId="0" applyNumberFormat="1" applyFont="1" applyFill="1" applyBorder="1" applyAlignment="1" applyProtection="1">
      <alignment horizontal="center" vertical="center" wrapText="1"/>
      <protection/>
    </xf>
    <xf numFmtId="173" fontId="5" fillId="33" borderId="0" xfId="0" applyNumberFormat="1" applyFont="1" applyFill="1" applyAlignment="1" applyProtection="1">
      <alignment horizontal="left" vertical="center" wrapText="1"/>
      <protection hidden="1"/>
    </xf>
    <xf numFmtId="173" fontId="0" fillId="33" borderId="0" xfId="0" applyNumberFormat="1" applyFont="1" applyFill="1" applyAlignment="1" applyProtection="1">
      <alignment vertical="center" wrapText="1"/>
      <protection/>
    </xf>
    <xf numFmtId="173" fontId="51" fillId="33" borderId="0" xfId="0" applyNumberFormat="1" applyFont="1" applyFill="1" applyAlignment="1" applyProtection="1">
      <alignment vertical="center" wrapText="1"/>
      <protection/>
    </xf>
    <xf numFmtId="173" fontId="51" fillId="33" borderId="0" xfId="0" applyNumberFormat="1" applyFont="1" applyFill="1" applyAlignment="1" applyProtection="1">
      <alignment horizontal="left" vertical="center" wrapText="1"/>
      <protection/>
    </xf>
    <xf numFmtId="173" fontId="11" fillId="35" borderId="11" xfId="0" applyNumberFormat="1" applyFont="1" applyFill="1" applyBorder="1" applyAlignment="1">
      <alignment horizontal="center" vertical="center" wrapText="1"/>
    </xf>
    <xf numFmtId="173" fontId="11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183" fontId="0" fillId="34" borderId="12" xfId="64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173" fontId="8" fillId="33" borderId="12" xfId="0" applyNumberFormat="1" applyFont="1" applyFill="1" applyBorder="1" applyAlignment="1" applyProtection="1">
      <alignment horizontal="center" vertical="center" wrapText="1"/>
      <protection/>
    </xf>
    <xf numFmtId="173" fontId="8" fillId="33" borderId="13" xfId="0" applyNumberFormat="1" applyFont="1" applyFill="1" applyBorder="1" applyAlignment="1" applyProtection="1">
      <alignment horizontal="center" vertical="center" wrapText="1"/>
      <protection/>
    </xf>
    <xf numFmtId="173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left" vertical="center"/>
      <protection hidden="1"/>
    </xf>
    <xf numFmtId="0" fontId="11" fillId="37" borderId="12" xfId="0" applyFont="1" applyFill="1" applyBorder="1" applyAlignment="1">
      <alignment horizontal="left" vertical="center" wrapText="1"/>
    </xf>
    <xf numFmtId="0" fontId="11" fillId="37" borderId="13" xfId="0" applyFont="1" applyFill="1" applyBorder="1" applyAlignment="1">
      <alignment horizontal="left" vertical="center" wrapText="1"/>
    </xf>
    <xf numFmtId="0" fontId="11" fillId="37" borderId="14" xfId="0" applyFont="1" applyFill="1" applyBorder="1" applyAlignment="1">
      <alignment horizontal="left" vertical="center" wrapText="1"/>
    </xf>
    <xf numFmtId="0" fontId="52" fillId="34" borderId="16" xfId="0" applyFont="1" applyFill="1" applyBorder="1" applyAlignment="1" applyProtection="1">
      <alignment horizontal="left" vertical="center" wrapText="1"/>
      <protection/>
    </xf>
    <xf numFmtId="0" fontId="52" fillId="34" borderId="0" xfId="0" applyFont="1" applyFill="1" applyAlignment="1" applyProtection="1">
      <alignment horizontal="left" vertical="center" wrapText="1"/>
      <protection/>
    </xf>
    <xf numFmtId="0" fontId="8" fillId="38" borderId="12" xfId="0" applyFont="1" applyFill="1" applyBorder="1" applyAlignment="1" applyProtection="1">
      <alignment horizontal="left" vertical="center" wrapText="1"/>
      <protection/>
    </xf>
    <xf numFmtId="0" fontId="8" fillId="38" borderId="13" xfId="0" applyFont="1" applyFill="1" applyBorder="1" applyAlignment="1" applyProtection="1">
      <alignment horizontal="left" vertical="center" wrapText="1"/>
      <protection/>
    </xf>
    <xf numFmtId="0" fontId="8" fillId="38" borderId="14" xfId="0" applyFont="1" applyFill="1" applyBorder="1" applyAlignment="1" applyProtection="1">
      <alignment horizontal="left" vertical="center" wrapText="1"/>
      <protection/>
    </xf>
    <xf numFmtId="0" fontId="0" fillId="34" borderId="12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10" fillId="36" borderId="12" xfId="0" applyFont="1" applyFill="1" applyBorder="1" applyAlignment="1" applyProtection="1">
      <alignment horizontal="left" vertical="center" wrapText="1"/>
      <protection locked="0"/>
    </xf>
    <xf numFmtId="0" fontId="10" fillId="36" borderId="13" xfId="0" applyFont="1" applyFill="1" applyBorder="1" applyAlignment="1" applyProtection="1">
      <alignment horizontal="left" vertical="center" wrapText="1"/>
      <protection locked="0"/>
    </xf>
    <xf numFmtId="0" fontId="10" fillId="36" borderId="14" xfId="0" applyFont="1" applyFill="1" applyBorder="1" applyAlignment="1" applyProtection="1">
      <alignment horizontal="left" vertical="center" wrapText="1"/>
      <protection locked="0"/>
    </xf>
    <xf numFmtId="0" fontId="52" fillId="33" borderId="16" xfId="0" applyFont="1" applyFill="1" applyBorder="1" applyAlignment="1" applyProtection="1">
      <alignment horizontal="left" vertical="center" wrapText="1"/>
      <protection/>
    </xf>
    <xf numFmtId="0" fontId="52" fillId="33" borderId="0" xfId="0" applyFont="1" applyFill="1" applyBorder="1" applyAlignment="1" applyProtection="1">
      <alignment horizontal="left" vertical="center" wrapText="1"/>
      <protection/>
    </xf>
    <xf numFmtId="0" fontId="52" fillId="34" borderId="0" xfId="0" applyFont="1" applyFill="1" applyBorder="1" applyAlignment="1" applyProtection="1">
      <alignment horizontal="left" vertical="center" wrapText="1"/>
      <protection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 applyProtection="1">
      <alignment horizontal="left" vertical="center" wrapText="1"/>
      <protection/>
    </xf>
    <xf numFmtId="173" fontId="8" fillId="39" borderId="17" xfId="0" applyNumberFormat="1" applyFont="1" applyFill="1" applyBorder="1" applyAlignment="1" applyProtection="1">
      <alignment horizontal="center" vertical="center" wrapText="1"/>
      <protection/>
    </xf>
    <xf numFmtId="173" fontId="8" fillId="39" borderId="18" xfId="0" applyNumberFormat="1" applyFont="1" applyFill="1" applyBorder="1" applyAlignment="1" applyProtection="1">
      <alignment horizontal="center" vertical="center" wrapText="1"/>
      <protection/>
    </xf>
    <xf numFmtId="44" fontId="11" fillId="0" borderId="11" xfId="0" applyNumberFormat="1" applyFont="1" applyFill="1" applyBorder="1" applyAlignment="1" applyProtection="1">
      <alignment horizontal="center" vertical="center" wrapText="1"/>
      <protection hidden="1"/>
    </xf>
    <xf numFmtId="173" fontId="11" fillId="34" borderId="19" xfId="0" applyNumberFormat="1" applyFont="1" applyFill="1" applyBorder="1" applyAlignment="1" applyProtection="1">
      <alignment horizontal="center" vertical="center" wrapText="1"/>
      <protection/>
    </xf>
    <xf numFmtId="173" fontId="11" fillId="34" borderId="20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 applyProtection="1">
      <alignment horizontal="center" vertical="center" wrapText="1"/>
      <protection/>
    </xf>
    <xf numFmtId="0" fontId="33" fillId="33" borderId="11" xfId="0" applyFont="1" applyFill="1" applyBorder="1" applyAlignment="1" applyProtection="1">
      <alignment horizontal="center" vertical="center" wrapText="1"/>
      <protection/>
    </xf>
    <xf numFmtId="173" fontId="33" fillId="33" borderId="11" xfId="0" applyNumberFormat="1" applyFont="1" applyFill="1" applyBorder="1" applyAlignment="1" applyProtection="1">
      <alignment horizontal="center" vertical="center" wrapText="1"/>
      <protection/>
    </xf>
    <xf numFmtId="0" fontId="13" fillId="33" borderId="19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i%20Composizione%20KIT%202018mo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sizione K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N53"/>
  <sheetViews>
    <sheetView tabSelected="1" zoomScale="110" zoomScaleNormal="110" zoomScaleSheetLayoutView="85" zoomScalePageLayoutView="0" workbookViewId="0" topLeftCell="A1">
      <selection activeCell="L45" sqref="L45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22.57421875" style="3" customWidth="1"/>
    <col min="4" max="4" width="20.421875" style="3" customWidth="1"/>
    <col min="5" max="5" width="9.140625" style="3" customWidth="1"/>
    <col min="6" max="6" width="11.421875" style="3" customWidth="1"/>
    <col min="7" max="7" width="5.8515625" style="4" customWidth="1"/>
    <col min="8" max="8" width="14.140625" style="4" customWidth="1"/>
    <col min="9" max="10" width="21.8515625" style="3" customWidth="1"/>
    <col min="11" max="11" width="21.8515625" style="18" customWidth="1"/>
    <col min="12" max="12" width="21.8515625" style="3" customWidth="1"/>
    <col min="13" max="13" width="20.00390625" style="3" customWidth="1"/>
    <col min="14" max="14" width="23.00390625" style="3" customWidth="1"/>
    <col min="15" max="16384" width="9.140625" style="3" customWidth="1"/>
  </cols>
  <sheetData>
    <row r="1" ht="12.75"/>
    <row r="2" spans="1:11" s="2" customFormat="1" ht="23.25" customHeight="1" thickBot="1">
      <c r="A2" s="1"/>
      <c r="D2" s="32" t="s">
        <v>11</v>
      </c>
      <c r="E2" s="32"/>
      <c r="F2" s="32"/>
      <c r="G2" s="32"/>
      <c r="H2" s="32"/>
      <c r="I2" s="32"/>
      <c r="J2" s="1"/>
      <c r="K2" s="17"/>
    </row>
    <row r="3" ht="32.25" customHeight="1" thickTop="1"/>
    <row r="4" spans="2:11" ht="74.25" customHeight="1">
      <c r="B4" s="38" t="s">
        <v>12</v>
      </c>
      <c r="C4" s="39"/>
      <c r="D4" s="39"/>
      <c r="E4" s="39"/>
      <c r="F4" s="39"/>
      <c r="G4" s="39"/>
      <c r="H4" s="39"/>
      <c r="I4" s="39"/>
      <c r="J4" s="39"/>
      <c r="K4" s="40"/>
    </row>
    <row r="5" spans="2:11" s="5" customFormat="1" ht="28.5" customHeight="1">
      <c r="B5" s="53" t="s">
        <v>0</v>
      </c>
      <c r="C5" s="53"/>
      <c r="D5" s="53"/>
      <c r="E5" s="53"/>
      <c r="F5" s="53"/>
      <c r="G5" s="6"/>
      <c r="H5" s="6"/>
      <c r="I5" s="7"/>
      <c r="J5" s="7"/>
      <c r="K5" s="19"/>
    </row>
    <row r="6" spans="2:11" s="8" customFormat="1" ht="27" customHeight="1">
      <c r="B6" s="44"/>
      <c r="C6" s="45"/>
      <c r="D6" s="45"/>
      <c r="E6" s="45"/>
      <c r="F6" s="45"/>
      <c r="G6" s="45"/>
      <c r="H6" s="46"/>
      <c r="I6" s="47" t="str">
        <f>+IF(B6="","Indicare la 'Ragione sociale per esteso'",IF(B6="Ragione sociale Impresa/RTI/Consorzio","Indicare la 'Ragione sociale per esteso'",""))</f>
        <v>Indicare la 'Ragione sociale per esteso'</v>
      </c>
      <c r="J6" s="48"/>
      <c r="K6" s="48"/>
    </row>
    <row r="7" spans="2:11" s="8" customFormat="1" ht="15.75">
      <c r="B7" s="10"/>
      <c r="C7" s="10"/>
      <c r="D7" s="10"/>
      <c r="E7" s="10"/>
      <c r="F7" s="10"/>
      <c r="G7" s="9"/>
      <c r="H7" s="9"/>
      <c r="I7" s="9"/>
      <c r="J7" s="9"/>
      <c r="K7" s="20"/>
    </row>
    <row r="8" spans="2:11" s="8" customFormat="1" ht="30.75" customHeight="1">
      <c r="B8" s="30" t="s">
        <v>10</v>
      </c>
      <c r="C8" s="31"/>
      <c r="D8" s="27">
        <v>220165</v>
      </c>
      <c r="E8" s="28"/>
      <c r="F8" s="28"/>
      <c r="G8" s="29"/>
      <c r="H8" s="16"/>
      <c r="I8" s="9"/>
      <c r="J8" s="9"/>
      <c r="K8" s="20"/>
    </row>
    <row r="9" spans="2:11" s="8" customFormat="1" ht="8.25" customHeight="1">
      <c r="B9" s="26"/>
      <c r="C9" s="26"/>
      <c r="D9" s="26"/>
      <c r="E9" s="16"/>
      <c r="F9" s="16"/>
      <c r="G9" s="16"/>
      <c r="H9" s="16"/>
      <c r="I9" s="9"/>
      <c r="J9" s="9"/>
      <c r="K9" s="20"/>
    </row>
    <row r="10" spans="2:7" s="11" customFormat="1" ht="40.5" customHeight="1">
      <c r="B10" s="33" t="s">
        <v>39</v>
      </c>
      <c r="C10" s="34"/>
      <c r="D10" s="34"/>
      <c r="E10" s="34"/>
      <c r="F10" s="34"/>
      <c r="G10" s="35"/>
    </row>
    <row r="11" spans="2:11" s="8" customFormat="1" ht="13.5" customHeight="1">
      <c r="B11" s="10"/>
      <c r="C11" s="10"/>
      <c r="D11" s="10"/>
      <c r="E11" s="10"/>
      <c r="F11" s="10"/>
      <c r="G11" s="9"/>
      <c r="H11" s="9"/>
      <c r="I11" s="9"/>
      <c r="J11" s="9"/>
      <c r="K11" s="20"/>
    </row>
    <row r="12" spans="2:12" s="11" customFormat="1" ht="60" customHeight="1">
      <c r="B12" s="50" t="s">
        <v>3</v>
      </c>
      <c r="C12" s="51"/>
      <c r="D12" s="51"/>
      <c r="E12" s="51"/>
      <c r="F12" s="51"/>
      <c r="G12" s="52"/>
      <c r="H12" s="25" t="s">
        <v>5</v>
      </c>
      <c r="I12" s="13" t="s">
        <v>6</v>
      </c>
      <c r="J12" s="21" t="s">
        <v>7</v>
      </c>
      <c r="K12" s="21" t="s">
        <v>8</v>
      </c>
      <c r="L12" s="13" t="s">
        <v>9</v>
      </c>
    </row>
    <row r="13" spans="2:14" s="11" customFormat="1" ht="128.25" customHeight="1">
      <c r="B13" s="14">
        <v>1</v>
      </c>
      <c r="C13" s="41" t="s">
        <v>17</v>
      </c>
      <c r="D13" s="42" t="s">
        <v>17</v>
      </c>
      <c r="E13" s="42" t="s">
        <v>17</v>
      </c>
      <c r="F13" s="42" t="s">
        <v>17</v>
      </c>
      <c r="G13" s="43" t="s">
        <v>17</v>
      </c>
      <c r="H13" s="24">
        <v>1</v>
      </c>
      <c r="I13" s="23">
        <v>275</v>
      </c>
      <c r="J13" s="56">
        <v>52</v>
      </c>
      <c r="K13" s="22"/>
      <c r="L13" s="15">
        <f aca="true" t="shared" si="0" ref="L13:L38">+ROUND(K13*I13*H13,2)</f>
        <v>0</v>
      </c>
      <c r="M13" s="36" t="str">
        <f>+IF(K13="","Indicare il prezzo unitario","")</f>
        <v>Indicare il prezzo unitario</v>
      </c>
      <c r="N13" s="49"/>
    </row>
    <row r="14" spans="2:14" s="11" customFormat="1" ht="49.5" customHeight="1">
      <c r="B14" s="14">
        <v>2</v>
      </c>
      <c r="C14" s="41" t="s">
        <v>13</v>
      </c>
      <c r="D14" s="42" t="s">
        <v>13</v>
      </c>
      <c r="E14" s="42" t="s">
        <v>13</v>
      </c>
      <c r="F14" s="42" t="s">
        <v>13</v>
      </c>
      <c r="G14" s="43" t="s">
        <v>13</v>
      </c>
      <c r="H14" s="24">
        <v>8</v>
      </c>
      <c r="I14" s="23">
        <f>$I$13</f>
        <v>275</v>
      </c>
      <c r="J14" s="56">
        <v>6.95</v>
      </c>
      <c r="K14" s="22"/>
      <c r="L14" s="15">
        <f t="shared" si="0"/>
        <v>0</v>
      </c>
      <c r="M14" s="36" t="str">
        <f>+IF(K14="","Indicare il prezzo unitario","")</f>
        <v>Indicare il prezzo unitario</v>
      </c>
      <c r="N14" s="49"/>
    </row>
    <row r="15" spans="2:14" s="11" customFormat="1" ht="49.5" customHeight="1">
      <c r="B15" s="14">
        <v>3</v>
      </c>
      <c r="C15" s="41" t="s">
        <v>14</v>
      </c>
      <c r="D15" s="42" t="s">
        <v>14</v>
      </c>
      <c r="E15" s="42" t="s">
        <v>14</v>
      </c>
      <c r="F15" s="42" t="s">
        <v>14</v>
      </c>
      <c r="G15" s="43" t="s">
        <v>14</v>
      </c>
      <c r="H15" s="24">
        <v>8</v>
      </c>
      <c r="I15" s="23">
        <f>$I$13</f>
        <v>275</v>
      </c>
      <c r="J15" s="56">
        <v>2.95</v>
      </c>
      <c r="K15" s="22"/>
      <c r="L15" s="15">
        <f t="shared" si="0"/>
        <v>0</v>
      </c>
      <c r="M15" s="36" t="str">
        <f>+IF(K15="","Indicare il prezzo unitario","")</f>
        <v>Indicare il prezzo unitario</v>
      </c>
      <c r="N15" s="37"/>
    </row>
    <row r="16" spans="2:14" s="11" customFormat="1" ht="49.5" customHeight="1">
      <c r="B16" s="14">
        <v>4</v>
      </c>
      <c r="C16" s="41" t="s">
        <v>15</v>
      </c>
      <c r="D16" s="42" t="s">
        <v>15</v>
      </c>
      <c r="E16" s="42" t="s">
        <v>15</v>
      </c>
      <c r="F16" s="42" t="s">
        <v>15</v>
      </c>
      <c r="G16" s="43" t="s">
        <v>15</v>
      </c>
      <c r="H16" s="24">
        <v>14</v>
      </c>
      <c r="I16" s="23">
        <f>$I$13</f>
        <v>275</v>
      </c>
      <c r="J16" s="56">
        <v>1.3</v>
      </c>
      <c r="K16" s="22"/>
      <c r="L16" s="15">
        <f t="shared" si="0"/>
        <v>0</v>
      </c>
      <c r="M16" s="36" t="str">
        <f>+IF(K16="","Indicare il prezzo unitario","")</f>
        <v>Indicare il prezzo unitario</v>
      </c>
      <c r="N16" s="37"/>
    </row>
    <row r="17" spans="2:14" s="11" customFormat="1" ht="49.5" customHeight="1">
      <c r="B17" s="14">
        <v>5</v>
      </c>
      <c r="C17" s="41" t="s">
        <v>16</v>
      </c>
      <c r="D17" s="42" t="s">
        <v>16</v>
      </c>
      <c r="E17" s="42" t="s">
        <v>16</v>
      </c>
      <c r="F17" s="42" t="s">
        <v>16</v>
      </c>
      <c r="G17" s="43" t="s">
        <v>16</v>
      </c>
      <c r="H17" s="24">
        <v>1</v>
      </c>
      <c r="I17" s="23">
        <f>$I$13</f>
        <v>275</v>
      </c>
      <c r="J17" s="56">
        <v>8.25</v>
      </c>
      <c r="K17" s="22"/>
      <c r="L17" s="15">
        <f t="shared" si="0"/>
        <v>0</v>
      </c>
      <c r="M17" s="36" t="str">
        <f>+IF(K17="","Indicare il prezzo unitario","")</f>
        <v>Indicare il prezzo unitario</v>
      </c>
      <c r="N17" s="37"/>
    </row>
    <row r="18" spans="2:14" s="11" customFormat="1" ht="49.5" customHeight="1">
      <c r="B18" s="14">
        <v>6</v>
      </c>
      <c r="C18" s="41" t="s">
        <v>18</v>
      </c>
      <c r="D18" s="42" t="s">
        <v>18</v>
      </c>
      <c r="E18" s="42" t="s">
        <v>18</v>
      </c>
      <c r="F18" s="42" t="s">
        <v>18</v>
      </c>
      <c r="G18" s="43" t="s">
        <v>18</v>
      </c>
      <c r="H18" s="24">
        <v>1</v>
      </c>
      <c r="I18" s="23">
        <f>$I$13</f>
        <v>275</v>
      </c>
      <c r="J18" s="56">
        <v>43.28</v>
      </c>
      <c r="K18" s="22"/>
      <c r="L18" s="15">
        <f t="shared" si="0"/>
        <v>0</v>
      </c>
      <c r="M18" s="36" t="str">
        <f>+IF(K18="","Indicare il prezzo unitario","")</f>
        <v>Indicare il prezzo unitario</v>
      </c>
      <c r="N18" s="37"/>
    </row>
    <row r="19" spans="2:14" s="11" customFormat="1" ht="49.5" customHeight="1">
      <c r="B19" s="14">
        <v>7</v>
      </c>
      <c r="C19" s="41" t="s">
        <v>19</v>
      </c>
      <c r="D19" s="42" t="s">
        <v>19</v>
      </c>
      <c r="E19" s="42" t="s">
        <v>19</v>
      </c>
      <c r="F19" s="42" t="s">
        <v>19</v>
      </c>
      <c r="G19" s="43" t="s">
        <v>19</v>
      </c>
      <c r="H19" s="24">
        <v>2</v>
      </c>
      <c r="I19" s="23">
        <f>$I$13</f>
        <v>275</v>
      </c>
      <c r="J19" s="56">
        <v>2.18</v>
      </c>
      <c r="K19" s="22"/>
      <c r="L19" s="15">
        <f t="shared" si="0"/>
        <v>0</v>
      </c>
      <c r="M19" s="36" t="str">
        <f>+IF(K19="","Indicare il prezzo unitario","")</f>
        <v>Indicare il prezzo unitario</v>
      </c>
      <c r="N19" s="37"/>
    </row>
    <row r="20" spans="2:14" s="11" customFormat="1" ht="49.5" customHeight="1">
      <c r="B20" s="14">
        <v>8</v>
      </c>
      <c r="C20" s="41" t="s">
        <v>20</v>
      </c>
      <c r="D20" s="42" t="s">
        <v>20</v>
      </c>
      <c r="E20" s="42" t="s">
        <v>20</v>
      </c>
      <c r="F20" s="42" t="s">
        <v>20</v>
      </c>
      <c r="G20" s="43" t="s">
        <v>20</v>
      </c>
      <c r="H20" s="24">
        <v>8</v>
      </c>
      <c r="I20" s="23">
        <f>$I$13</f>
        <v>275</v>
      </c>
      <c r="J20" s="56">
        <v>3.3</v>
      </c>
      <c r="K20" s="22"/>
      <c r="L20" s="15">
        <f t="shared" si="0"/>
        <v>0</v>
      </c>
      <c r="M20" s="36" t="str">
        <f>+IF(K20="","Indicare il prezzo unitario","")</f>
        <v>Indicare il prezzo unitario</v>
      </c>
      <c r="N20" s="37"/>
    </row>
    <row r="21" spans="2:14" s="11" customFormat="1" ht="49.5" customHeight="1">
      <c r="B21" s="14">
        <v>9</v>
      </c>
      <c r="C21" s="41" t="s">
        <v>21</v>
      </c>
      <c r="D21" s="42" t="s">
        <v>21</v>
      </c>
      <c r="E21" s="42" t="s">
        <v>21</v>
      </c>
      <c r="F21" s="42" t="s">
        <v>21</v>
      </c>
      <c r="G21" s="43" t="s">
        <v>21</v>
      </c>
      <c r="H21" s="24">
        <v>1</v>
      </c>
      <c r="I21" s="23">
        <f>$I$13</f>
        <v>275</v>
      </c>
      <c r="J21" s="56">
        <v>18.5</v>
      </c>
      <c r="K21" s="22"/>
      <c r="L21" s="15">
        <f t="shared" si="0"/>
        <v>0</v>
      </c>
      <c r="M21" s="36" t="str">
        <f aca="true" t="shared" si="1" ref="M21:M38">+IF(K21="","Indicare il prezzo unitario","")</f>
        <v>Indicare il prezzo unitario</v>
      </c>
      <c r="N21" s="37"/>
    </row>
    <row r="22" spans="2:14" s="11" customFormat="1" ht="49.5" customHeight="1">
      <c r="B22" s="14">
        <v>10</v>
      </c>
      <c r="C22" s="41" t="s">
        <v>22</v>
      </c>
      <c r="D22" s="42" t="s">
        <v>22</v>
      </c>
      <c r="E22" s="42" t="s">
        <v>22</v>
      </c>
      <c r="F22" s="42" t="s">
        <v>22</v>
      </c>
      <c r="G22" s="43" t="s">
        <v>22</v>
      </c>
      <c r="H22" s="24">
        <v>1</v>
      </c>
      <c r="I22" s="23">
        <f>$I$13</f>
        <v>275</v>
      </c>
      <c r="J22" s="56">
        <v>9.68</v>
      </c>
      <c r="K22" s="22"/>
      <c r="L22" s="15">
        <f t="shared" si="0"/>
        <v>0</v>
      </c>
      <c r="M22" s="36" t="str">
        <f t="shared" si="1"/>
        <v>Indicare il prezzo unitario</v>
      </c>
      <c r="N22" s="37"/>
    </row>
    <row r="23" spans="2:14" s="11" customFormat="1" ht="49.5" customHeight="1">
      <c r="B23" s="14">
        <v>11</v>
      </c>
      <c r="C23" s="41" t="s">
        <v>23</v>
      </c>
      <c r="D23" s="42" t="s">
        <v>23</v>
      </c>
      <c r="E23" s="42" t="s">
        <v>23</v>
      </c>
      <c r="F23" s="42" t="s">
        <v>23</v>
      </c>
      <c r="G23" s="43" t="s">
        <v>23</v>
      </c>
      <c r="H23" s="24">
        <v>4</v>
      </c>
      <c r="I23" s="23">
        <f>$I$13</f>
        <v>275</v>
      </c>
      <c r="J23" s="56">
        <v>7.78</v>
      </c>
      <c r="K23" s="22"/>
      <c r="L23" s="15">
        <f t="shared" si="0"/>
        <v>0</v>
      </c>
      <c r="M23" s="36" t="str">
        <f t="shared" si="1"/>
        <v>Indicare il prezzo unitario</v>
      </c>
      <c r="N23" s="37"/>
    </row>
    <row r="24" spans="2:14" s="11" customFormat="1" ht="49.5" customHeight="1">
      <c r="B24" s="14">
        <v>12</v>
      </c>
      <c r="C24" s="41" t="s">
        <v>24</v>
      </c>
      <c r="D24" s="42" t="s">
        <v>24</v>
      </c>
      <c r="E24" s="42" t="s">
        <v>24</v>
      </c>
      <c r="F24" s="42" t="s">
        <v>24</v>
      </c>
      <c r="G24" s="43" t="s">
        <v>24</v>
      </c>
      <c r="H24" s="24">
        <v>4</v>
      </c>
      <c r="I24" s="23">
        <f>$I$13</f>
        <v>275</v>
      </c>
      <c r="J24" s="56">
        <v>7.48</v>
      </c>
      <c r="K24" s="22"/>
      <c r="L24" s="15">
        <f t="shared" si="0"/>
        <v>0</v>
      </c>
      <c r="M24" s="36" t="str">
        <f t="shared" si="1"/>
        <v>Indicare il prezzo unitario</v>
      </c>
      <c r="N24" s="37"/>
    </row>
    <row r="25" spans="2:14" s="11" customFormat="1" ht="49.5" customHeight="1">
      <c r="B25" s="14">
        <v>13</v>
      </c>
      <c r="C25" s="41" t="s">
        <v>25</v>
      </c>
      <c r="D25" s="42" t="s">
        <v>25</v>
      </c>
      <c r="E25" s="42" t="s">
        <v>25</v>
      </c>
      <c r="F25" s="42" t="s">
        <v>25</v>
      </c>
      <c r="G25" s="43" t="s">
        <v>25</v>
      </c>
      <c r="H25" s="24">
        <v>3</v>
      </c>
      <c r="I25" s="23">
        <f>$I$13</f>
        <v>275</v>
      </c>
      <c r="J25" s="56">
        <v>7.88</v>
      </c>
      <c r="K25" s="22"/>
      <c r="L25" s="15">
        <f t="shared" si="0"/>
        <v>0</v>
      </c>
      <c r="M25" s="36" t="str">
        <f t="shared" si="1"/>
        <v>Indicare il prezzo unitario</v>
      </c>
      <c r="N25" s="37"/>
    </row>
    <row r="26" spans="2:14" s="11" customFormat="1" ht="49.5" customHeight="1">
      <c r="B26" s="14">
        <v>14</v>
      </c>
      <c r="C26" s="41" t="s">
        <v>26</v>
      </c>
      <c r="D26" s="42" t="s">
        <v>26</v>
      </c>
      <c r="E26" s="42" t="s">
        <v>26</v>
      </c>
      <c r="F26" s="42" t="s">
        <v>26</v>
      </c>
      <c r="G26" s="43" t="s">
        <v>26</v>
      </c>
      <c r="H26" s="24">
        <v>2</v>
      </c>
      <c r="I26" s="23">
        <f>$I$13</f>
        <v>275</v>
      </c>
      <c r="J26" s="56">
        <v>6.5</v>
      </c>
      <c r="K26" s="22"/>
      <c r="L26" s="15">
        <f t="shared" si="0"/>
        <v>0</v>
      </c>
      <c r="M26" s="36" t="str">
        <f t="shared" si="1"/>
        <v>Indicare il prezzo unitario</v>
      </c>
      <c r="N26" s="37"/>
    </row>
    <row r="27" spans="2:14" s="11" customFormat="1" ht="49.5" customHeight="1">
      <c r="B27" s="14">
        <v>15</v>
      </c>
      <c r="C27" s="41" t="s">
        <v>27</v>
      </c>
      <c r="D27" s="42" t="s">
        <v>27</v>
      </c>
      <c r="E27" s="42" t="s">
        <v>27</v>
      </c>
      <c r="F27" s="42" t="s">
        <v>27</v>
      </c>
      <c r="G27" s="43" t="s">
        <v>27</v>
      </c>
      <c r="H27" s="24">
        <v>6</v>
      </c>
      <c r="I27" s="23">
        <f>$I$13</f>
        <v>275</v>
      </c>
      <c r="J27" s="56">
        <v>0.74</v>
      </c>
      <c r="K27" s="22"/>
      <c r="L27" s="15">
        <f t="shared" si="0"/>
        <v>0</v>
      </c>
      <c r="M27" s="36" t="str">
        <f t="shared" si="1"/>
        <v>Indicare il prezzo unitario</v>
      </c>
      <c r="N27" s="37"/>
    </row>
    <row r="28" spans="2:14" s="11" customFormat="1" ht="49.5" customHeight="1">
      <c r="B28" s="14">
        <v>16</v>
      </c>
      <c r="C28" s="41" t="s">
        <v>28</v>
      </c>
      <c r="D28" s="42" t="s">
        <v>28</v>
      </c>
      <c r="E28" s="42" t="s">
        <v>28</v>
      </c>
      <c r="F28" s="42" t="s">
        <v>28</v>
      </c>
      <c r="G28" s="43" t="s">
        <v>28</v>
      </c>
      <c r="H28" s="24">
        <v>4</v>
      </c>
      <c r="I28" s="23">
        <f>$I$13</f>
        <v>275</v>
      </c>
      <c r="J28" s="56">
        <v>12.5</v>
      </c>
      <c r="K28" s="22"/>
      <c r="L28" s="15">
        <f t="shared" si="0"/>
        <v>0</v>
      </c>
      <c r="M28" s="36" t="str">
        <f t="shared" si="1"/>
        <v>Indicare il prezzo unitario</v>
      </c>
      <c r="N28" s="37"/>
    </row>
    <row r="29" spans="2:14" s="11" customFormat="1" ht="49.5" customHeight="1">
      <c r="B29" s="14">
        <v>17</v>
      </c>
      <c r="C29" s="41" t="s">
        <v>29</v>
      </c>
      <c r="D29" s="42" t="s">
        <v>29</v>
      </c>
      <c r="E29" s="42" t="s">
        <v>29</v>
      </c>
      <c r="F29" s="42" t="s">
        <v>29</v>
      </c>
      <c r="G29" s="43" t="s">
        <v>29</v>
      </c>
      <c r="H29" s="24">
        <v>6</v>
      </c>
      <c r="I29" s="23">
        <f>$I$13</f>
        <v>275</v>
      </c>
      <c r="J29" s="56">
        <v>0.79</v>
      </c>
      <c r="K29" s="22"/>
      <c r="L29" s="15">
        <f t="shared" si="0"/>
        <v>0</v>
      </c>
      <c r="M29" s="36" t="str">
        <f t="shared" si="1"/>
        <v>Indicare il prezzo unitario</v>
      </c>
      <c r="N29" s="37"/>
    </row>
    <row r="30" spans="2:14" s="11" customFormat="1" ht="49.5" customHeight="1">
      <c r="B30" s="14">
        <v>18</v>
      </c>
      <c r="C30" s="41" t="s">
        <v>30</v>
      </c>
      <c r="D30" s="42" t="s">
        <v>30</v>
      </c>
      <c r="E30" s="42" t="s">
        <v>30</v>
      </c>
      <c r="F30" s="42" t="s">
        <v>30</v>
      </c>
      <c r="G30" s="43" t="s">
        <v>30</v>
      </c>
      <c r="H30" s="24">
        <v>1</v>
      </c>
      <c r="I30" s="23">
        <f>$I$13</f>
        <v>275</v>
      </c>
      <c r="J30" s="56">
        <v>68</v>
      </c>
      <c r="K30" s="22"/>
      <c r="L30" s="15">
        <f t="shared" si="0"/>
        <v>0</v>
      </c>
      <c r="M30" s="36" t="str">
        <f>+IF(K30="","Indicare il prezzo unitario","")</f>
        <v>Indicare il prezzo unitario</v>
      </c>
      <c r="N30" s="37"/>
    </row>
    <row r="31" spans="2:14" s="11" customFormat="1" ht="49.5" customHeight="1">
      <c r="B31" s="14">
        <v>19</v>
      </c>
      <c r="C31" s="41" t="s">
        <v>31</v>
      </c>
      <c r="D31" s="42" t="s">
        <v>31</v>
      </c>
      <c r="E31" s="42" t="s">
        <v>31</v>
      </c>
      <c r="F31" s="42" t="s">
        <v>31</v>
      </c>
      <c r="G31" s="43" t="s">
        <v>31</v>
      </c>
      <c r="H31" s="24">
        <v>30</v>
      </c>
      <c r="I31" s="23">
        <f>$I$13</f>
        <v>275</v>
      </c>
      <c r="J31" s="56">
        <v>3.2</v>
      </c>
      <c r="K31" s="22"/>
      <c r="L31" s="15">
        <f t="shared" si="0"/>
        <v>0</v>
      </c>
      <c r="M31" s="36" t="str">
        <f>+IF(K31="","Indicare il prezzo unitario","")</f>
        <v>Indicare il prezzo unitario</v>
      </c>
      <c r="N31" s="37"/>
    </row>
    <row r="32" spans="2:14" s="11" customFormat="1" ht="49.5" customHeight="1">
      <c r="B32" s="14">
        <v>20</v>
      </c>
      <c r="C32" s="41" t="s">
        <v>32</v>
      </c>
      <c r="D32" s="42" t="s">
        <v>32</v>
      </c>
      <c r="E32" s="42" t="s">
        <v>32</v>
      </c>
      <c r="F32" s="42" t="s">
        <v>32</v>
      </c>
      <c r="G32" s="43" t="s">
        <v>32</v>
      </c>
      <c r="H32" s="24">
        <v>3</v>
      </c>
      <c r="I32" s="23">
        <f>$I$13</f>
        <v>275</v>
      </c>
      <c r="J32" s="56">
        <v>1.05</v>
      </c>
      <c r="K32" s="22"/>
      <c r="L32" s="15">
        <f t="shared" si="0"/>
        <v>0</v>
      </c>
      <c r="M32" s="36" t="str">
        <f>+IF(K32="","Indicare il prezzo unitario","")</f>
        <v>Indicare il prezzo unitario</v>
      </c>
      <c r="N32" s="37"/>
    </row>
    <row r="33" spans="2:14" s="11" customFormat="1" ht="49.5" customHeight="1">
      <c r="B33" s="14">
        <v>21</v>
      </c>
      <c r="C33" s="41" t="s">
        <v>33</v>
      </c>
      <c r="D33" s="42" t="s">
        <v>33</v>
      </c>
      <c r="E33" s="42" t="s">
        <v>33</v>
      </c>
      <c r="F33" s="42" t="s">
        <v>33</v>
      </c>
      <c r="G33" s="43" t="s">
        <v>33</v>
      </c>
      <c r="H33" s="24">
        <v>1</v>
      </c>
      <c r="I33" s="23">
        <f>$I$13</f>
        <v>275</v>
      </c>
      <c r="J33" s="56">
        <v>64.3</v>
      </c>
      <c r="K33" s="22"/>
      <c r="L33" s="15">
        <f t="shared" si="0"/>
        <v>0</v>
      </c>
      <c r="M33" s="36" t="str">
        <f>+IF(K33="","Indicare il prezzo unitario","")</f>
        <v>Indicare il prezzo unitario</v>
      </c>
      <c r="N33" s="37"/>
    </row>
    <row r="34" spans="2:14" s="11" customFormat="1" ht="49.5" customHeight="1">
      <c r="B34" s="14">
        <v>22</v>
      </c>
      <c r="C34" s="41" t="s">
        <v>34</v>
      </c>
      <c r="D34" s="42" t="s">
        <v>34</v>
      </c>
      <c r="E34" s="42" t="s">
        <v>34</v>
      </c>
      <c r="F34" s="42" t="s">
        <v>34</v>
      </c>
      <c r="G34" s="43" t="s">
        <v>34</v>
      </c>
      <c r="H34" s="24">
        <v>2</v>
      </c>
      <c r="I34" s="23">
        <f>$I$13</f>
        <v>275</v>
      </c>
      <c r="J34" s="56">
        <v>4.35</v>
      </c>
      <c r="K34" s="22"/>
      <c r="L34" s="15">
        <f t="shared" si="0"/>
        <v>0</v>
      </c>
      <c r="M34" s="36" t="str">
        <f>+IF(K34="","Indicare il prezzo unitario","")</f>
        <v>Indicare il prezzo unitario</v>
      </c>
      <c r="N34" s="37"/>
    </row>
    <row r="35" spans="2:14" s="11" customFormat="1" ht="49.5" customHeight="1">
      <c r="B35" s="14">
        <v>23</v>
      </c>
      <c r="C35" s="41" t="s">
        <v>35</v>
      </c>
      <c r="D35" s="42" t="s">
        <v>35</v>
      </c>
      <c r="E35" s="42" t="s">
        <v>35</v>
      </c>
      <c r="F35" s="42" t="s">
        <v>35</v>
      </c>
      <c r="G35" s="43" t="s">
        <v>35</v>
      </c>
      <c r="H35" s="24">
        <v>6</v>
      </c>
      <c r="I35" s="23">
        <f>$I$13</f>
        <v>275</v>
      </c>
      <c r="J35" s="56">
        <v>7.15</v>
      </c>
      <c r="K35" s="22"/>
      <c r="L35" s="15">
        <f t="shared" si="0"/>
        <v>0</v>
      </c>
      <c r="M35" s="36" t="str">
        <f t="shared" si="1"/>
        <v>Indicare il prezzo unitario</v>
      </c>
      <c r="N35" s="37"/>
    </row>
    <row r="36" spans="2:14" s="11" customFormat="1" ht="49.5" customHeight="1">
      <c r="B36" s="14">
        <v>24</v>
      </c>
      <c r="C36" s="41" t="s">
        <v>36</v>
      </c>
      <c r="D36" s="42" t="s">
        <v>36</v>
      </c>
      <c r="E36" s="42" t="s">
        <v>36</v>
      </c>
      <c r="F36" s="42" t="s">
        <v>36</v>
      </c>
      <c r="G36" s="43" t="s">
        <v>36</v>
      </c>
      <c r="H36" s="24">
        <v>1</v>
      </c>
      <c r="I36" s="23">
        <f>$I$13</f>
        <v>275</v>
      </c>
      <c r="J36" s="56">
        <v>6.7</v>
      </c>
      <c r="K36" s="22"/>
      <c r="L36" s="15">
        <f t="shared" si="0"/>
        <v>0</v>
      </c>
      <c r="M36" s="36" t="str">
        <f t="shared" si="1"/>
        <v>Indicare il prezzo unitario</v>
      </c>
      <c r="N36" s="37"/>
    </row>
    <row r="37" spans="2:14" s="11" customFormat="1" ht="49.5" customHeight="1">
      <c r="B37" s="14">
        <v>25</v>
      </c>
      <c r="C37" s="41" t="s">
        <v>37</v>
      </c>
      <c r="D37" s="42" t="s">
        <v>37</v>
      </c>
      <c r="E37" s="42" t="s">
        <v>37</v>
      </c>
      <c r="F37" s="42" t="s">
        <v>37</v>
      </c>
      <c r="G37" s="43" t="s">
        <v>37</v>
      </c>
      <c r="H37" s="24">
        <v>1</v>
      </c>
      <c r="I37" s="23">
        <f>$I$13</f>
        <v>275</v>
      </c>
      <c r="J37" s="56">
        <v>6.8</v>
      </c>
      <c r="K37" s="22"/>
      <c r="L37" s="15">
        <f t="shared" si="0"/>
        <v>0</v>
      </c>
      <c r="M37" s="36" t="str">
        <f t="shared" si="1"/>
        <v>Indicare il prezzo unitario</v>
      </c>
      <c r="N37" s="37"/>
    </row>
    <row r="38" spans="2:14" s="11" customFormat="1" ht="49.5" customHeight="1">
      <c r="B38" s="14">
        <v>26</v>
      </c>
      <c r="C38" s="41" t="s">
        <v>38</v>
      </c>
      <c r="D38" s="42" t="s">
        <v>38</v>
      </c>
      <c r="E38" s="42" t="s">
        <v>38</v>
      </c>
      <c r="F38" s="42" t="s">
        <v>38</v>
      </c>
      <c r="G38" s="43" t="s">
        <v>38</v>
      </c>
      <c r="H38" s="24">
        <v>6</v>
      </c>
      <c r="I38" s="23">
        <f>$I$13</f>
        <v>275</v>
      </c>
      <c r="J38" s="56">
        <v>2.98</v>
      </c>
      <c r="K38" s="22"/>
      <c r="L38" s="15">
        <f t="shared" si="0"/>
        <v>0</v>
      </c>
      <c r="M38" s="36" t="str">
        <f t="shared" si="1"/>
        <v>Indicare il prezzo unitario</v>
      </c>
      <c r="N38" s="37"/>
    </row>
    <row r="39" spans="2:14" s="11" customFormat="1" ht="38.25" customHeight="1">
      <c r="B39" s="3"/>
      <c r="G39" s="12"/>
      <c r="H39" s="12"/>
      <c r="I39" s="57" t="s">
        <v>40</v>
      </c>
      <c r="J39" s="57"/>
      <c r="K39" s="58"/>
      <c r="L39" s="54">
        <f>+ROUND(SUM(L13:L38),2)</f>
        <v>0</v>
      </c>
      <c r="M39" s="36">
        <f>+IF(L39&gt;D8,"Attenzione! Prezzo totale offerto superiore al prezzo totale posto a base della procedura","")</f>
      </c>
      <c r="N39" s="37"/>
    </row>
    <row r="40" spans="12:14" ht="6" customHeight="1">
      <c r="L40" s="55"/>
      <c r="M40" s="36"/>
      <c r="N40" s="37"/>
    </row>
    <row r="41" ht="17.25" customHeight="1"/>
    <row r="42" spans="2:7" s="11" customFormat="1" ht="40.5" customHeight="1">
      <c r="B42" s="33" t="s">
        <v>41</v>
      </c>
      <c r="C42" s="34"/>
      <c r="D42" s="34"/>
      <c r="E42" s="34"/>
      <c r="F42" s="34"/>
      <c r="G42" s="35"/>
    </row>
    <row r="43" ht="17.25" customHeight="1"/>
    <row r="44" spans="2:12" ht="40.5" customHeight="1">
      <c r="B44" s="50" t="s">
        <v>42</v>
      </c>
      <c r="C44" s="51"/>
      <c r="D44" s="51"/>
      <c r="E44" s="51"/>
      <c r="F44" s="51"/>
      <c r="G44" s="51"/>
      <c r="H44" s="52"/>
      <c r="I44" s="13" t="s">
        <v>43</v>
      </c>
      <c r="J44" s="21" t="s">
        <v>44</v>
      </c>
      <c r="K44" s="21" t="s">
        <v>45</v>
      </c>
      <c r="L44" s="13" t="s">
        <v>46</v>
      </c>
    </row>
    <row r="45" spans="2:14" s="11" customFormat="1" ht="128.25" customHeight="1">
      <c r="B45" s="14">
        <v>1</v>
      </c>
      <c r="C45" s="59" t="s">
        <v>41</v>
      </c>
      <c r="D45" s="60"/>
      <c r="E45" s="60"/>
      <c r="F45" s="60"/>
      <c r="G45" s="60"/>
      <c r="H45" s="61"/>
      <c r="I45" s="23">
        <v>275</v>
      </c>
      <c r="J45" s="56">
        <v>69.44</v>
      </c>
      <c r="K45" s="22"/>
      <c r="L45" s="15">
        <f>+ROUND(K45*I45,2)</f>
        <v>0</v>
      </c>
      <c r="M45" s="36" t="str">
        <f>+IF(K45="","Indicare il prezzo unitario","")</f>
        <v>Indicare il prezzo unitario</v>
      </c>
      <c r="N45" s="49"/>
    </row>
    <row r="46" spans="2:14" s="11" customFormat="1" ht="38.25" customHeight="1">
      <c r="B46" s="3"/>
      <c r="G46" s="12"/>
      <c r="H46" s="12"/>
      <c r="I46" s="57" t="s">
        <v>47</v>
      </c>
      <c r="J46" s="57"/>
      <c r="K46" s="58"/>
      <c r="L46" s="54">
        <f>+ROUND(L45,2)</f>
        <v>0</v>
      </c>
      <c r="M46" s="36">
        <f>+IF(L46&gt;D15,"Attenzione! Prezzo totale offerto superiore al prezzo totale posto a base della procedura","")</f>
      </c>
      <c r="N46" s="37"/>
    </row>
    <row r="47" spans="12:14" ht="6" customHeight="1">
      <c r="L47" s="55"/>
      <c r="M47" s="36"/>
      <c r="N47" s="37"/>
    </row>
    <row r="50" spans="2:9" ht="12.75">
      <c r="B50" s="63" t="s">
        <v>4</v>
      </c>
      <c r="C50" s="63"/>
      <c r="D50" s="63"/>
      <c r="E50" s="63"/>
      <c r="F50" s="64">
        <f>+ROUND(L46+L39,2)</f>
        <v>0</v>
      </c>
      <c r="G50" s="63"/>
      <c r="H50" s="63"/>
      <c r="I50" s="63"/>
    </row>
    <row r="51" spans="2:9" ht="12.75">
      <c r="B51" s="63"/>
      <c r="C51" s="63"/>
      <c r="D51" s="63"/>
      <c r="E51" s="63"/>
      <c r="F51" s="63"/>
      <c r="G51" s="63"/>
      <c r="H51" s="63"/>
      <c r="I51" s="63"/>
    </row>
    <row r="52" spans="6:9" ht="12.75">
      <c r="F52" s="65" t="s">
        <v>2</v>
      </c>
      <c r="G52" s="65"/>
      <c r="H52" s="65"/>
      <c r="I52" s="65"/>
    </row>
    <row r="53" spans="6:9" ht="38.25" customHeight="1">
      <c r="F53" s="62" t="s">
        <v>1</v>
      </c>
      <c r="G53" s="62"/>
      <c r="H53" s="62"/>
      <c r="I53" s="62"/>
    </row>
  </sheetData>
  <sheetProtection password="DA17" sheet="1" formatCells="0" formatColumns="0" formatRows="0" insertColumns="0" insertRows="0" insertHyperlinks="0" deleteColumns="0" deleteRows="0" sort="0" autoFilter="0" pivotTables="0"/>
  <mergeCells count="75">
    <mergeCell ref="F52:I52"/>
    <mergeCell ref="F53:I53"/>
    <mergeCell ref="C45:H45"/>
    <mergeCell ref="M21:N21"/>
    <mergeCell ref="I46:K46"/>
    <mergeCell ref="L46:L47"/>
    <mergeCell ref="M46:N47"/>
    <mergeCell ref="B50:E51"/>
    <mergeCell ref="F50:I51"/>
    <mergeCell ref="C32:G32"/>
    <mergeCell ref="M32:N32"/>
    <mergeCell ref="C33:G33"/>
    <mergeCell ref="M33:N33"/>
    <mergeCell ref="I39:K39"/>
    <mergeCell ref="M45:N45"/>
    <mergeCell ref="B42:G42"/>
    <mergeCell ref="B44:H44"/>
    <mergeCell ref="M26:N26"/>
    <mergeCell ref="C27:G27"/>
    <mergeCell ref="M27:N27"/>
    <mergeCell ref="C30:G30"/>
    <mergeCell ref="M30:N30"/>
    <mergeCell ref="C31:G31"/>
    <mergeCell ref="M31:N31"/>
    <mergeCell ref="M22:N22"/>
    <mergeCell ref="C23:G23"/>
    <mergeCell ref="M23:N23"/>
    <mergeCell ref="C24:G24"/>
    <mergeCell ref="M24:N24"/>
    <mergeCell ref="C25:G25"/>
    <mergeCell ref="M25:N25"/>
    <mergeCell ref="C38:G38"/>
    <mergeCell ref="C17:G17"/>
    <mergeCell ref="C18:G18"/>
    <mergeCell ref="C19:G19"/>
    <mergeCell ref="C20:G20"/>
    <mergeCell ref="C28:G28"/>
    <mergeCell ref="C29:G29"/>
    <mergeCell ref="C21:G21"/>
    <mergeCell ref="C22:G22"/>
    <mergeCell ref="C26:G26"/>
    <mergeCell ref="M36:N36"/>
    <mergeCell ref="M37:N37"/>
    <mergeCell ref="C34:G34"/>
    <mergeCell ref="C35:G35"/>
    <mergeCell ref="C36:G36"/>
    <mergeCell ref="C37:G37"/>
    <mergeCell ref="M38:N38"/>
    <mergeCell ref="M16:N16"/>
    <mergeCell ref="M17:N17"/>
    <mergeCell ref="M18:N18"/>
    <mergeCell ref="M19:N19"/>
    <mergeCell ref="M20:N20"/>
    <mergeCell ref="M28:N28"/>
    <mergeCell ref="M29:N29"/>
    <mergeCell ref="M34:N34"/>
    <mergeCell ref="M35:N35"/>
    <mergeCell ref="M39:N40"/>
    <mergeCell ref="M13:N13"/>
    <mergeCell ref="M14:N14"/>
    <mergeCell ref="B12:G12"/>
    <mergeCell ref="B5:F5"/>
    <mergeCell ref="L39:L40"/>
    <mergeCell ref="C14:G14"/>
    <mergeCell ref="C13:G13"/>
    <mergeCell ref="C16:G16"/>
    <mergeCell ref="D8:G8"/>
    <mergeCell ref="B8:C8"/>
    <mergeCell ref="D2:I2"/>
    <mergeCell ref="B10:G10"/>
    <mergeCell ref="M15:N15"/>
    <mergeCell ref="B4:K4"/>
    <mergeCell ref="C15:G15"/>
    <mergeCell ref="B6:H6"/>
    <mergeCell ref="I6:K6"/>
  </mergeCells>
  <dataValidations count="4">
    <dataValidation type="custom" allowBlank="1" showInputMessage="1" showErrorMessage="1" errorTitle="Errore!" error="Non è ammessa l'indicazione di un prezzo:&#10;- negativo&#10;- pari a Zero&#10;- superiore alla base di gara&#10;- con un numero di cifre decimali maggiori di 2&#10;" sqref="K13 K45">
      <formula1>AND(K13&gt;0,K13&lt;=J13,LEN(TEXT(K13-INT(K13),"0,00#"))&lt;5)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&#10;" sqref="K14:K38">
      <formula1>AND(K14&gt;0,K14&lt;=J14,LEN(TEXT(K14-INT(K14),"0,00#"))&lt;5)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&#10;" sqref="J13:J16 J45">
      <formula1>AND(J13&gt;0,LEN(TEXT(J13-INT(J13),"0,00#"))&lt;5)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&#10;" sqref="J17:J38">
      <formula1>AND(J17&gt;0,LEN(TEXT(J17-INT(J17),"0,00#"))&lt;5)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4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2015-11-17T13:57:05Z</cp:lastPrinted>
  <dcterms:created xsi:type="dcterms:W3CDTF">2010-01-15T09:53:38Z</dcterms:created>
  <dcterms:modified xsi:type="dcterms:W3CDTF">2018-02-05T11:44:27Z</dcterms:modified>
  <cp:category/>
  <cp:version/>
  <cp:contentType/>
  <cp:contentStatus/>
</cp:coreProperties>
</file>