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economica'!$A$1:$N$49</definedName>
  </definedNames>
  <calcPr fullCalcOnLoad="1"/>
</workbook>
</file>

<file path=xl/sharedStrings.xml><?xml version="1.0" encoding="utf-8"?>
<sst xmlns="http://schemas.openxmlformats.org/spreadsheetml/2006/main" count="54" uniqueCount="48">
  <si>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</si>
  <si>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</si>
  <si>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</si>
  <si>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</si>
  <si>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</si>
  <si>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</si>
  <si>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</si>
  <si>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</si>
  <si>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</si>
  <si>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</si>
  <si>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</si>
  <si>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</si>
  <si>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</si>
  <si>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</si>
  <si>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</si>
  <si>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</si>
  <si>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</si>
  <si>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</si>
  <si>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quale spesa massima annua raggiungibile, ai fini della contabilizzazione delle prestazioni a chiamata di natura ordinaria e straordinaria o non programmabile.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</si>
  <si>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</si>
  <si>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</si>
  <si>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</si>
  <si>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accettare integralmente, senza condizione o riserva alcuna, tutte le norme e disposizioni contenute nel presente modulo di offerta, nel disciplinare di gara recante le modalità di partecipazione e svolgimento della procedura aperta, nel capitolato speciale d’appalto e relativi allegati tecnici, nonchè in tutti gli altri elaborati disponibili nell’area "Allegati" della RDO on line, relativa alla procedura in oggetto, all'interno del portale https: //fornitori.coni.it;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</si>
  <si>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</si>
  <si>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</si>
  <si>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</si>
  <si>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</si>
  <si>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</si>
  <si>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</si>
  <si>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>Allegato D - Modulo offerta economica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</si>
  <si>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</si>
  <si>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</si>
  <si>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</si>
  <si>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 xml:space="preserve">oltre IVA, quale importo a base di gara per ciascun evento per manifestazioni calcistiche e rugbistiche </t>
  </si>
  <si>
    <t>oltre IVA, quale importo a base di gara per evento per Golden Gala e altri eventi</t>
  </si>
  <si>
    <t>oltre IVA, quale importo a base di gara per evento per le manifestazioni religiose</t>
  </si>
  <si>
    <t>oltre IVA, quale importo a base di gara per evento per i concerti con setting palco allestito in Tribuna Tevere</t>
  </si>
  <si>
    <t>oltre IVA, annui quale importo a base di gara complessivo per la pulizia ordinaria dello Stadio Olimpico e del Parco del Foro Italico</t>
  </si>
  <si>
    <t>IMPORTO CONTRATTUALE STIMATO PER LA DURATA DI 5 ANNI</t>
  </si>
  <si>
    <t>Pertanto, risulta:</t>
  </si>
  <si>
    <t xml:space="preserve">valevole sull'importo di </t>
  </si>
  <si>
    <t>IMPORTO ANNUO PRESUNTO, FINO ALLA TERZA CIFRA DECIMALE</t>
  </si>
  <si>
    <t>oltre IVA, annui quale importo per la pulizia ordinaria dello Stadio della Farnesina</t>
  </si>
  <si>
    <t>oltre IVA, annui quale importo per la pulizia ordinaria dello Stadio dei Marmi "Pietro Mennea"</t>
  </si>
  <si>
    <t>* Compilare i campi evidenziati in azzurro</t>
  </si>
  <si>
    <t>IMPORTO ANNUO PRESUNTO SULLA BASE DELLE MANIFESTAZIONI MASSIMO PREVISTE</t>
  </si>
  <si>
    <t>Ragione sociale impresa</t>
  </si>
  <si>
    <t xml:space="preserve">
PROCEDURA APERTA, IN MODALITÀ TELEMATICA, PER L’AFFIDAMENTO DEL SERVIZIO DI PULIZIA ORDINARIA E SMALTIMENTO RIFIUTI (COMPRESI QUELLI SPECIALI) E DEL SERVIZIO DI PULIZIA RELATIVO ALLA PREPARAZIONE, PRESIDIO E CHIUSURA IN OCCASIONE DEGLI EVENTI ORGANIZZATI PRESSO LO STADIO OLIMPICO, NONCHÉ DEL SERVIZIO DI PULIZIA ORDINARIA E SMALTIMENTO RIFIUTI (COMPRESI QUELLI SPECIALI) PRESSO IL PARCO FORO ITALICO, LO STADIO DEI MARMI “PIETRO MENNEA” E LO STADIO DELLA FARNESINA IN ROMA.
R.A. 046/17/PA - CIG 7072615A86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</si>
</sst>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410]\ * #,##0.00_-;\-[$€-410]\ * #,##0.00_-;_-[$€-410]\ * &quot;-&quot;??_-;_-@_-"/>
    <numFmt numFmtId="186" formatCode="&quot;Attivo&quot;;&quot;Attivo&quot;;&quot;Inattivo&quot;"/>
    <numFmt numFmtId="187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65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17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87" fontId="52" fillId="34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top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66" fontId="9" fillId="33" borderId="11" xfId="0" applyNumberFormat="1" applyFont="1" applyFill="1" applyBorder="1" applyAlignment="1" applyProtection="1">
      <alignment horizontal="right" vertical="top" wrapText="1"/>
      <protection locked="0"/>
    </xf>
    <xf numFmtId="167" fontId="9" fillId="35" borderId="0" xfId="0" applyNumberFormat="1" applyFont="1" applyFill="1" applyAlignment="1" applyProtection="1">
      <alignment horizontal="right" vertical="top" wrapText="1"/>
      <protection/>
    </xf>
    <xf numFmtId="167" fontId="9" fillId="35" borderId="0" xfId="0" applyNumberFormat="1" applyFont="1" applyFill="1" applyAlignment="1" applyProtection="1">
      <alignment horizontal="right" vertical="top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173" fontId="9" fillId="0" borderId="12" xfId="0" applyNumberFormat="1" applyFont="1" applyFill="1" applyBorder="1" applyAlignment="1" applyProtection="1">
      <alignment horizontal="center" vertical="center" wrapText="1"/>
      <protection/>
    </xf>
    <xf numFmtId="173" fontId="9" fillId="0" borderId="13" xfId="0" applyNumberFormat="1" applyFont="1" applyFill="1" applyBorder="1" applyAlignment="1" applyProtection="1">
      <alignment horizontal="center" vertical="center" wrapText="1"/>
      <protection/>
    </xf>
    <xf numFmtId="17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4" fillId="32" borderId="15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6" borderId="12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 vertical="center" wrapText="1"/>
      <protection/>
    </xf>
    <xf numFmtId="0" fontId="9" fillId="36" borderId="14" xfId="0" applyFont="1" applyFill="1" applyBorder="1" applyAlignment="1" applyProtection="1">
      <alignment horizontal="left" vertical="center" wrapText="1"/>
      <protection/>
    </xf>
    <xf numFmtId="0" fontId="9" fillId="32" borderId="15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167" fontId="9" fillId="35" borderId="0" xfId="0" applyNumberFormat="1" applyFont="1" applyFill="1" applyAlignment="1" applyProtection="1">
      <alignment horizontal="center" vertical="center" wrapText="1"/>
      <protection/>
    </xf>
    <xf numFmtId="0" fontId="14" fillId="32" borderId="15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9" fillId="4" borderId="16" xfId="0" applyFont="1" applyFill="1" applyBorder="1" applyAlignment="1" applyProtection="1">
      <alignment horizontal="justify" vertical="center" wrapText="1"/>
      <protection/>
    </xf>
    <xf numFmtId="0" fontId="9" fillId="4" borderId="17" xfId="0" applyFont="1" applyFill="1" applyBorder="1" applyAlignment="1" applyProtection="1">
      <alignment horizontal="justify" vertical="center" wrapText="1"/>
      <protection/>
    </xf>
    <xf numFmtId="0" fontId="9" fillId="4" borderId="18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15" fillId="32" borderId="15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6" fillId="32" borderId="0" xfId="0" applyFont="1" applyFill="1" applyAlignment="1">
      <alignment horizontal="left" vertical="center" wrapText="1"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173" fontId="10" fillId="0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vertical="top" wrapText="1"/>
      <protection/>
    </xf>
    <xf numFmtId="167" fontId="9" fillId="35" borderId="0" xfId="0" applyNumberFormat="1" applyFont="1" applyFill="1" applyAlignment="1" applyProtection="1">
      <alignment vertical="top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7"/>
  <sheetViews>
    <sheetView tabSelected="1" zoomScale="75" zoomScaleNormal="75" zoomScalePageLayoutView="0" workbookViewId="0" topLeftCell="A22">
      <selection activeCell="F24" sqref="F24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1.57421875" style="30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1" s="7" customFormat="1" ht="34.5" customHeight="1">
      <c r="D1" s="67" t="s">
        <v>29</v>
      </c>
      <c r="E1" s="67"/>
      <c r="F1" s="67"/>
      <c r="G1" s="67"/>
      <c r="K1" s="29"/>
    </row>
    <row r="2" s="7" customFormat="1" ht="21.75" customHeight="1">
      <c r="K2" s="29"/>
    </row>
    <row r="3" s="7" customFormat="1" ht="16.5" customHeight="1">
      <c r="K3" s="29"/>
    </row>
    <row r="4" spans="2:14" s="7" customFormat="1" ht="119.25" customHeight="1">
      <c r="B4" s="58" t="s">
        <v>47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="7" customFormat="1" ht="13.5" customHeight="1">
      <c r="K5" s="29"/>
    </row>
    <row r="6" spans="2:8" ht="18" customHeight="1" thickBot="1">
      <c r="B6" s="61" t="s">
        <v>44</v>
      </c>
      <c r="C6" s="61"/>
      <c r="D6" s="61"/>
      <c r="E6" s="61"/>
      <c r="F6" s="61"/>
      <c r="G6" s="3"/>
      <c r="H6" s="3"/>
    </row>
    <row r="7" spans="2:11" s="4" customFormat="1" ht="54.75" customHeight="1" thickBot="1">
      <c r="B7" s="62" t="s">
        <v>46</v>
      </c>
      <c r="C7" s="63"/>
      <c r="D7" s="63"/>
      <c r="E7" s="63"/>
      <c r="F7" s="64"/>
      <c r="G7" s="65" t="str">
        <f>+IF(B7="","Indicare la 'Ragione sociale per esteso'",IF(B7="Ragione sociale Impresa","Indicare la 'Ragione sociale per esteso'",""))</f>
        <v>Indicare la 'Ragione sociale per esteso'</v>
      </c>
      <c r="H7" s="66"/>
      <c r="I7" s="6"/>
      <c r="J7" s="6">
        <f>+IF(B7="","- Ragione sociale","")</f>
      </c>
      <c r="K7" s="31"/>
    </row>
    <row r="8" spans="1:11" s="9" customFormat="1" ht="45" customHeight="1">
      <c r="A8" s="49" t="s">
        <v>0</v>
      </c>
      <c r="B8" s="49"/>
      <c r="C8" s="49"/>
      <c r="D8" s="49"/>
      <c r="E8" s="49"/>
      <c r="F8" s="49"/>
      <c r="G8" s="11"/>
      <c r="H8" s="11"/>
      <c r="I8" s="11"/>
      <c r="J8" s="11"/>
      <c r="K8" s="25"/>
    </row>
    <row r="9" spans="1:14" s="9" customFormat="1" ht="33.75" customHeight="1">
      <c r="A9" s="8" t="s">
        <v>1</v>
      </c>
      <c r="B9" s="41" t="s">
        <v>21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s="9" customFormat="1" ht="74.25" customHeight="1">
      <c r="A10" s="8" t="s">
        <v>2</v>
      </c>
      <c r="B10" s="41" t="s">
        <v>22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9" customFormat="1" ht="39" customHeight="1">
      <c r="A11" s="8" t="s">
        <v>3</v>
      </c>
      <c r="B11" s="41" t="s">
        <v>11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9" customFormat="1" ht="27.75" customHeight="1">
      <c r="A12" s="8" t="s">
        <v>4</v>
      </c>
      <c r="B12" s="41" t="s">
        <v>23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9" customFormat="1" ht="73.5" customHeight="1">
      <c r="A13" s="8" t="s">
        <v>5</v>
      </c>
      <c r="B13" s="41" t="s">
        <v>24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9" customFormat="1" ht="45" customHeight="1">
      <c r="A14" s="8" t="s">
        <v>6</v>
      </c>
      <c r="B14" s="41" t="s">
        <v>30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9" customFormat="1" ht="61.5" customHeight="1">
      <c r="A15" s="8" t="s">
        <v>7</v>
      </c>
      <c r="B15" s="41" t="s">
        <v>25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9" customFormat="1" ht="47.25" customHeight="1">
      <c r="A16" s="8" t="s">
        <v>8</v>
      </c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9" customFormat="1" ht="45" customHeight="1">
      <c r="A17" s="8" t="s">
        <v>9</v>
      </c>
      <c r="B17" s="41" t="s">
        <v>27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9" customFormat="1" ht="65.25" customHeight="1" thickBot="1">
      <c r="A18" s="8" t="s">
        <v>12</v>
      </c>
      <c r="B18" s="41" t="s">
        <v>14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2:14" s="9" customFormat="1" ht="57" customHeight="1" thickBot="1">
      <c r="B19" s="50" t="s">
        <v>16</v>
      </c>
      <c r="C19" s="51"/>
      <c r="D19" s="51"/>
      <c r="E19" s="52"/>
      <c r="F19" s="10"/>
      <c r="G19" s="46" t="s">
        <v>15</v>
      </c>
      <c r="H19" s="47"/>
      <c r="I19" s="47"/>
      <c r="J19" s="47"/>
      <c r="K19" s="47"/>
      <c r="L19" s="47"/>
      <c r="M19" s="47"/>
      <c r="N19" s="47"/>
    </row>
    <row r="20" spans="2:11" s="20" customFormat="1" ht="17.25" customHeight="1">
      <c r="B20" s="21"/>
      <c r="C20" s="21"/>
      <c r="D20" s="21"/>
      <c r="E20" s="21"/>
      <c r="F20" s="22"/>
      <c r="G20" s="23"/>
      <c r="H20" s="24"/>
      <c r="I20" s="25"/>
      <c r="J20" s="25"/>
      <c r="K20" s="26"/>
    </row>
    <row r="21" spans="1:14" s="9" customFormat="1" ht="35.25" customHeight="1">
      <c r="A21" s="8" t="s">
        <v>13</v>
      </c>
      <c r="B21" s="41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s="9" customFormat="1" ht="45.75" customHeight="1">
      <c r="A22" s="8" t="s">
        <v>10</v>
      </c>
      <c r="B22" s="48" t="s">
        <v>28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s="9" customFormat="1" ht="34.5" customHeight="1" thickBot="1">
      <c r="A23" s="49" t="s">
        <v>19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s="9" customFormat="1" ht="52.5" customHeight="1" thickBot="1">
      <c r="A24" s="12"/>
      <c r="B24" s="50" t="s">
        <v>32</v>
      </c>
      <c r="C24" s="51"/>
      <c r="D24" s="51"/>
      <c r="E24" s="52"/>
      <c r="F24" s="37"/>
      <c r="G24" s="56" t="str">
        <f>+IF(F24="","Indicare il 'Ribasso % offerto'","")</f>
        <v>Indicare il 'Ribasso % offerto'</v>
      </c>
      <c r="H24" s="57"/>
      <c r="I24" s="13"/>
      <c r="J24" s="13" t="str">
        <f>+IF(F24="","- Ribasso % offerto","")</f>
        <v>- Ribasso % offerto</v>
      </c>
      <c r="K24" s="32"/>
      <c r="L24" s="12"/>
      <c r="M24" s="12"/>
      <c r="N24" s="12"/>
    </row>
    <row r="25" spans="1:14" s="9" customFormat="1" ht="10.5" customHeight="1">
      <c r="A25" s="12"/>
      <c r="B25" s="14"/>
      <c r="C25" s="14"/>
      <c r="D25" s="14"/>
      <c r="E25" s="14"/>
      <c r="F25" s="14"/>
      <c r="G25" s="15"/>
      <c r="H25" s="16"/>
      <c r="I25" s="13"/>
      <c r="J25" s="13"/>
      <c r="K25" s="32"/>
      <c r="L25" s="12"/>
      <c r="M25" s="12"/>
      <c r="N25" s="12"/>
    </row>
    <row r="26" spans="2:14" s="9" customFormat="1" ht="39" customHeight="1">
      <c r="B26" s="35" t="s">
        <v>40</v>
      </c>
      <c r="C26" s="39">
        <v>21540</v>
      </c>
      <c r="D26" s="39"/>
      <c r="E26" s="39"/>
      <c r="F26" s="41" t="s">
        <v>33</v>
      </c>
      <c r="G26" s="41"/>
      <c r="H26" s="41"/>
      <c r="I26" s="41"/>
      <c r="J26" s="41"/>
      <c r="K26" s="41"/>
      <c r="L26" s="41"/>
      <c r="M26" s="41"/>
      <c r="N26" s="41"/>
    </row>
    <row r="27" spans="2:14" s="34" customFormat="1" ht="39" customHeight="1">
      <c r="B27" s="35" t="s">
        <v>40</v>
      </c>
      <c r="C27" s="39">
        <v>21620</v>
      </c>
      <c r="D27" s="39"/>
      <c r="E27" s="39"/>
      <c r="F27" s="41" t="s">
        <v>34</v>
      </c>
      <c r="G27" s="41"/>
      <c r="H27" s="41"/>
      <c r="I27" s="41"/>
      <c r="J27" s="41"/>
      <c r="K27" s="41"/>
      <c r="L27" s="41"/>
      <c r="M27" s="41"/>
      <c r="N27" s="41"/>
    </row>
    <row r="28" spans="2:14" s="34" customFormat="1" ht="39" customHeight="1">
      <c r="B28" s="35" t="s">
        <v>40</v>
      </c>
      <c r="C28" s="39">
        <v>25670</v>
      </c>
      <c r="D28" s="39"/>
      <c r="E28" s="39"/>
      <c r="F28" s="41" t="s">
        <v>35</v>
      </c>
      <c r="G28" s="41"/>
      <c r="H28" s="41"/>
      <c r="I28" s="41"/>
      <c r="J28" s="41"/>
      <c r="K28" s="41"/>
      <c r="L28" s="41"/>
      <c r="M28" s="41"/>
      <c r="N28" s="41"/>
    </row>
    <row r="29" spans="2:16" s="34" customFormat="1" ht="39" customHeight="1">
      <c r="B29" s="35" t="s">
        <v>40</v>
      </c>
      <c r="C29" s="39">
        <v>21620</v>
      </c>
      <c r="D29" s="39"/>
      <c r="E29" s="39"/>
      <c r="F29" s="41" t="s">
        <v>36</v>
      </c>
      <c r="G29" s="41"/>
      <c r="H29" s="41"/>
      <c r="I29" s="41"/>
      <c r="J29" s="41"/>
      <c r="K29" s="41"/>
      <c r="L29" s="41"/>
      <c r="M29" s="41"/>
      <c r="N29" s="41"/>
      <c r="P29" s="69"/>
    </row>
    <row r="30" spans="2:14" s="34" customFormat="1" ht="39" customHeight="1">
      <c r="B30" s="35" t="s">
        <v>40</v>
      </c>
      <c r="C30" s="39">
        <v>89560</v>
      </c>
      <c r="D30" s="39"/>
      <c r="E30" s="39"/>
      <c r="F30" s="41" t="s">
        <v>37</v>
      </c>
      <c r="G30" s="41"/>
      <c r="H30" s="41"/>
      <c r="I30" s="41"/>
      <c r="J30" s="41"/>
      <c r="K30" s="41"/>
      <c r="L30" s="41"/>
      <c r="M30" s="41"/>
      <c r="N30" s="41"/>
    </row>
    <row r="31" spans="2:16" s="34" customFormat="1" ht="39" customHeight="1">
      <c r="B31" s="35" t="s">
        <v>40</v>
      </c>
      <c r="C31" s="39">
        <v>32450</v>
      </c>
      <c r="D31" s="39"/>
      <c r="E31" s="39"/>
      <c r="F31" s="40" t="s">
        <v>43</v>
      </c>
      <c r="G31" s="40"/>
      <c r="H31" s="40"/>
      <c r="I31" s="40"/>
      <c r="J31" s="40"/>
      <c r="K31" s="40"/>
      <c r="L31" s="40"/>
      <c r="M31" s="40"/>
      <c r="N31" s="40"/>
      <c r="P31" s="69"/>
    </row>
    <row r="32" spans="2:14" s="34" customFormat="1" ht="39" customHeight="1">
      <c r="B32" s="35" t="s">
        <v>40</v>
      </c>
      <c r="C32" s="39">
        <v>32450</v>
      </c>
      <c r="D32" s="39"/>
      <c r="E32" s="39"/>
      <c r="F32" s="40" t="s">
        <v>42</v>
      </c>
      <c r="G32" s="40"/>
      <c r="H32" s="40"/>
      <c r="I32" s="40"/>
      <c r="J32" s="40"/>
      <c r="K32" s="40"/>
      <c r="L32" s="40"/>
      <c r="M32" s="40"/>
      <c r="N32" s="40"/>
    </row>
    <row r="33" spans="2:14" s="34" customFormat="1" ht="19.5" customHeight="1" hidden="1">
      <c r="B33" s="35"/>
      <c r="C33" s="38"/>
      <c r="D33" s="38"/>
      <c r="E33" s="38"/>
      <c r="F33" s="36"/>
      <c r="G33" s="36"/>
      <c r="H33" s="36"/>
      <c r="I33" s="36"/>
      <c r="J33" s="36"/>
      <c r="K33" s="36"/>
      <c r="L33" s="36"/>
      <c r="M33" s="36"/>
      <c r="N33" s="36"/>
    </row>
    <row r="34" spans="2:16" s="9" customFormat="1" ht="19.5" customHeight="1" hidden="1">
      <c r="B34" s="35"/>
      <c r="C34" s="39">
        <f>C26*60</f>
        <v>1292400</v>
      </c>
      <c r="D34" s="39"/>
      <c r="E34" s="39"/>
      <c r="F34" s="71">
        <f>C34*(1-F$24)</f>
        <v>1292400</v>
      </c>
      <c r="G34" s="71"/>
      <c r="H34" s="71"/>
      <c r="I34" s="39"/>
      <c r="J34" s="39"/>
      <c r="K34" s="39"/>
      <c r="L34" s="39"/>
      <c r="M34" s="39"/>
      <c r="N34" s="39"/>
      <c r="P34" s="71"/>
    </row>
    <row r="35" spans="2:16" s="34" customFormat="1" ht="19.5" customHeight="1" hidden="1">
      <c r="B35" s="35"/>
      <c r="C35" s="39">
        <f>C27*2</f>
        <v>43240</v>
      </c>
      <c r="D35" s="39"/>
      <c r="E35" s="39"/>
      <c r="F35" s="71">
        <f aca="true" t="shared" si="0" ref="F35:F40">C35*(1-F$24)</f>
        <v>43240</v>
      </c>
      <c r="G35" s="70"/>
      <c r="H35" s="70"/>
      <c r="I35" s="70"/>
      <c r="J35" s="70"/>
      <c r="K35" s="70"/>
      <c r="L35" s="70"/>
      <c r="M35" s="70"/>
      <c r="N35" s="70"/>
      <c r="P35" s="71"/>
    </row>
    <row r="36" spans="2:16" s="34" customFormat="1" ht="19.5" customHeight="1" hidden="1">
      <c r="B36" s="35"/>
      <c r="C36" s="39">
        <f>C28*3</f>
        <v>77010</v>
      </c>
      <c r="D36" s="39"/>
      <c r="E36" s="39"/>
      <c r="F36" s="71">
        <f t="shared" si="0"/>
        <v>77010</v>
      </c>
      <c r="G36" s="70"/>
      <c r="H36" s="70"/>
      <c r="I36" s="70"/>
      <c r="J36" s="70"/>
      <c r="K36" s="70"/>
      <c r="L36" s="70"/>
      <c r="M36" s="70"/>
      <c r="N36" s="70"/>
      <c r="P36" s="71"/>
    </row>
    <row r="37" spans="2:16" s="34" customFormat="1" ht="19.5" customHeight="1" hidden="1">
      <c r="B37" s="35"/>
      <c r="C37" s="39">
        <f>C29*5</f>
        <v>108100</v>
      </c>
      <c r="D37" s="39"/>
      <c r="E37" s="39"/>
      <c r="F37" s="71">
        <f t="shared" si="0"/>
        <v>108100</v>
      </c>
      <c r="G37" s="70"/>
      <c r="H37" s="70"/>
      <c r="I37" s="70"/>
      <c r="J37" s="70"/>
      <c r="K37" s="70"/>
      <c r="L37" s="70"/>
      <c r="M37" s="70"/>
      <c r="N37" s="70"/>
      <c r="P37" s="71"/>
    </row>
    <row r="38" spans="2:16" s="34" customFormat="1" ht="19.5" customHeight="1" hidden="1">
      <c r="B38" s="35"/>
      <c r="C38" s="39">
        <v>89560</v>
      </c>
      <c r="D38" s="39"/>
      <c r="E38" s="39"/>
      <c r="F38" s="71">
        <f t="shared" si="0"/>
        <v>89560</v>
      </c>
      <c r="G38" s="70"/>
      <c r="H38" s="70"/>
      <c r="I38" s="70"/>
      <c r="J38" s="70"/>
      <c r="K38" s="70"/>
      <c r="L38" s="70"/>
      <c r="M38" s="70"/>
      <c r="N38" s="70"/>
      <c r="P38" s="71"/>
    </row>
    <row r="39" spans="2:16" s="34" customFormat="1" ht="19.5" customHeight="1" hidden="1">
      <c r="B39" s="35"/>
      <c r="C39" s="39">
        <v>32450</v>
      </c>
      <c r="D39" s="39"/>
      <c r="E39" s="39"/>
      <c r="F39" s="71">
        <f t="shared" si="0"/>
        <v>32450</v>
      </c>
      <c r="G39" s="70"/>
      <c r="H39" s="70"/>
      <c r="I39" s="70"/>
      <c r="J39" s="70"/>
      <c r="K39" s="70"/>
      <c r="L39" s="70"/>
      <c r="M39" s="70"/>
      <c r="N39" s="70"/>
      <c r="P39" s="71"/>
    </row>
    <row r="40" spans="2:16" s="34" customFormat="1" ht="19.5" customHeight="1" hidden="1">
      <c r="B40" s="35"/>
      <c r="C40" s="39">
        <v>32450</v>
      </c>
      <c r="D40" s="39"/>
      <c r="E40" s="39"/>
      <c r="F40" s="71">
        <f t="shared" si="0"/>
        <v>32450</v>
      </c>
      <c r="G40" s="70"/>
      <c r="H40" s="70"/>
      <c r="I40" s="70"/>
      <c r="J40" s="70"/>
      <c r="K40" s="70"/>
      <c r="L40" s="70"/>
      <c r="M40" s="70"/>
      <c r="N40" s="70"/>
      <c r="P40" s="71"/>
    </row>
    <row r="41" spans="1:14" s="9" customFormat="1" ht="34.5" customHeight="1" thickBot="1">
      <c r="A41" s="49" t="s">
        <v>39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2:11" s="9" customFormat="1" ht="60.75" customHeight="1" thickBot="1">
      <c r="B42" s="50" t="s">
        <v>45</v>
      </c>
      <c r="C42" s="51"/>
      <c r="D42" s="51"/>
      <c r="E42" s="52"/>
      <c r="F42" s="19">
        <f>ROUND(SUM(F34:F40),3)</f>
        <v>1675210</v>
      </c>
      <c r="G42" s="53"/>
      <c r="H42" s="54"/>
      <c r="I42" s="11"/>
      <c r="J42" s="11"/>
      <c r="K42" s="26"/>
    </row>
    <row r="43" s="45" customFormat="1" ht="12" customHeight="1"/>
    <row r="44" spans="2:14" s="9" customFormat="1" ht="42.75" customHeight="1">
      <c r="B44" s="27" t="s">
        <v>20</v>
      </c>
      <c r="C44" s="55">
        <v>350000</v>
      </c>
      <c r="D44" s="55"/>
      <c r="E44" s="55"/>
      <c r="F44" s="41" t="s">
        <v>18</v>
      </c>
      <c r="G44" s="41"/>
      <c r="H44" s="41"/>
      <c r="I44" s="41"/>
      <c r="J44" s="41"/>
      <c r="K44" s="41"/>
      <c r="L44" s="41"/>
      <c r="M44" s="41"/>
      <c r="N44" s="41"/>
    </row>
    <row r="45" spans="1:11" s="14" customFormat="1" ht="21" customHeight="1">
      <c r="A45" s="49" t="s">
        <v>17</v>
      </c>
      <c r="B45" s="49"/>
      <c r="C45" s="49"/>
      <c r="D45" s="49"/>
      <c r="E45" s="49"/>
      <c r="F45" s="49"/>
      <c r="G45" s="17"/>
      <c r="I45" s="18"/>
      <c r="J45" s="18"/>
      <c r="K45" s="33"/>
    </row>
    <row r="46" spans="1:11" s="14" customFormat="1" ht="1.5" customHeight="1" thickBot="1">
      <c r="A46" s="27"/>
      <c r="B46" s="27"/>
      <c r="C46" s="27"/>
      <c r="D46" s="27"/>
      <c r="E46" s="27"/>
      <c r="G46" s="17"/>
      <c r="I46" s="18"/>
      <c r="J46" s="18"/>
      <c r="K46" s="33"/>
    </row>
    <row r="47" spans="2:14" s="9" customFormat="1" ht="81" customHeight="1" thickBot="1">
      <c r="B47" s="50" t="s">
        <v>41</v>
      </c>
      <c r="C47" s="51"/>
      <c r="D47" s="51"/>
      <c r="E47" s="52"/>
      <c r="F47" s="19">
        <f>F42+C44</f>
        <v>2025210</v>
      </c>
      <c r="G47" s="68" t="s">
        <v>38</v>
      </c>
      <c r="H47" s="68"/>
      <c r="I47" s="11"/>
      <c r="J47" s="11"/>
      <c r="K47" s="28">
        <v>5</v>
      </c>
      <c r="L47" s="42">
        <f>F47*K47</f>
        <v>10126050</v>
      </c>
      <c r="M47" s="43"/>
      <c r="N47" s="44"/>
    </row>
    <row r="49" ht="3" customHeight="1"/>
  </sheetData>
  <sheetProtection password="DA17" sheet="1"/>
  <protectedRanges>
    <protectedRange sqref="F19 F24 B7" name="Intervallo1"/>
  </protectedRanges>
  <mergeCells count="56">
    <mergeCell ref="F31:N31"/>
    <mergeCell ref="C30:E30"/>
    <mergeCell ref="F30:N30"/>
    <mergeCell ref="C27:E27"/>
    <mergeCell ref="F27:N27"/>
    <mergeCell ref="C28:E28"/>
    <mergeCell ref="F28:N28"/>
    <mergeCell ref="C29:E29"/>
    <mergeCell ref="F29:N29"/>
    <mergeCell ref="D1:G1"/>
    <mergeCell ref="C26:E26"/>
    <mergeCell ref="B9:N9"/>
    <mergeCell ref="A8:F8"/>
    <mergeCell ref="G47:H47"/>
    <mergeCell ref="F44:N44"/>
    <mergeCell ref="A45:F45"/>
    <mergeCell ref="B47:E47"/>
    <mergeCell ref="B14:N14"/>
    <mergeCell ref="C31:E31"/>
    <mergeCell ref="B21:N21"/>
    <mergeCell ref="B13:N13"/>
    <mergeCell ref="B4:N4"/>
    <mergeCell ref="B6:F6"/>
    <mergeCell ref="B7:F7"/>
    <mergeCell ref="G7:H7"/>
    <mergeCell ref="G24:H24"/>
    <mergeCell ref="B16:N16"/>
    <mergeCell ref="B11:N11"/>
    <mergeCell ref="B10:N10"/>
    <mergeCell ref="B12:N12"/>
    <mergeCell ref="B15:N15"/>
    <mergeCell ref="A23:N23"/>
    <mergeCell ref="B18:N18"/>
    <mergeCell ref="B19:E19"/>
    <mergeCell ref="B17:N17"/>
    <mergeCell ref="L47:N47"/>
    <mergeCell ref="A43:IV43"/>
    <mergeCell ref="G19:N19"/>
    <mergeCell ref="B22:N22"/>
    <mergeCell ref="A41:N41"/>
    <mergeCell ref="B42:E42"/>
    <mergeCell ref="G42:H42"/>
    <mergeCell ref="C44:E44"/>
    <mergeCell ref="F26:N26"/>
    <mergeCell ref="B24:E24"/>
    <mergeCell ref="C37:E37"/>
    <mergeCell ref="C39:E39"/>
    <mergeCell ref="C32:E32"/>
    <mergeCell ref="F32:N32"/>
    <mergeCell ref="I34:K34"/>
    <mergeCell ref="L34:N34"/>
    <mergeCell ref="C40:E40"/>
    <mergeCell ref="C34:E34"/>
    <mergeCell ref="C35:E35"/>
    <mergeCell ref="C38:E38"/>
    <mergeCell ref="C36:E36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5">
      <formula1>AND(F25&gt;0,LEN((F25*100)-INT(F25*100))&lt;6)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4">
      <formula1>AND(F24&gt;=0,F24&lt;=100%,LEN(TEXT(F24*100-INT(F24*100),"0,000#"))&lt;6)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0" sqref="C40:D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Finocchioli Sabrina</cp:lastModifiedBy>
  <cp:lastPrinted>2017-05-17T07:59:17Z</cp:lastPrinted>
  <dcterms:created xsi:type="dcterms:W3CDTF">2009-02-24T13:31:04Z</dcterms:created>
  <dcterms:modified xsi:type="dcterms:W3CDTF">2017-06-14T13:49:21Z</dcterms:modified>
  <cp:category/>
  <cp:version/>
  <cp:contentType/>
  <cp:contentStatus/>
</cp:coreProperties>
</file>