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tabRatio="602" activeTab="0"/>
  </bookViews>
  <sheets>
    <sheet name="Modulo offerta economica" sheetId="1" r:id="rId1"/>
  </sheets>
  <definedNames>
    <definedName name="_xlnm.Print_Area" localSheetId="0">'Modulo offerta economica'!$A$1:$J$49</definedName>
  </definedNames>
  <calcPr fullCalcOnLoad="1"/>
</workbook>
</file>

<file path=xl/sharedStrings.xml><?xml version="1.0" encoding="utf-8"?>
<sst xmlns="http://schemas.openxmlformats.org/spreadsheetml/2006/main" count="43" uniqueCount="39">
  <si>
    <t>* Compilare i campi evidenziati in celeste</t>
  </si>
  <si>
    <t>Valore da ribadire a video</t>
  </si>
  <si>
    <t>↑</t>
  </si>
  <si>
    <t>CATEGORIA</t>
  </si>
  <si>
    <t>In caso di concorrenti associati</t>
  </si>
  <si>
    <t>SEZIONE RIMBORSO SPESE MEDICHE</t>
  </si>
  <si>
    <t>SEZIONE INFORTUNI</t>
  </si>
  <si>
    <t>SUB SEZIONE A</t>
  </si>
  <si>
    <t>PARAMETRO</t>
  </si>
  <si>
    <t>A – Non Dirigenti</t>
  </si>
  <si>
    <t xml:space="preserve">A – Dirigenti </t>
  </si>
  <si>
    <t>B</t>
  </si>
  <si>
    <t>C</t>
  </si>
  <si>
    <t>D1</t>
  </si>
  <si>
    <t>D2</t>
  </si>
  <si>
    <t>Tasso promille su RAL</t>
  </si>
  <si>
    <t>Premio procapite</t>
  </si>
  <si>
    <t>SUB SEZIONE B</t>
  </si>
  <si>
    <t>PREMIO ANNUO LORDO PRO CAPITE POSTO A BASE DI GARA</t>
  </si>
  <si>
    <t>Allegato D - MODULO OFFERTA ECONOMICA</t>
  </si>
  <si>
    <t>A. Premio Annuale lordo SEZIONE RIMBORSO SPESE MEDICHE posto a base di gara</t>
  </si>
  <si>
    <t>B. Premio Annuale lordo SEZIONE INFORTUNI posto a base di gara</t>
  </si>
  <si>
    <t>Premio Annuale lordo COMPLESSIVO posto a base di gara (A + B)</t>
  </si>
  <si>
    <t>Procedura aperta telematica per la stipula di una Polizza rimborso spese mediche e di una Polizza infortuni cumulativa.
CIG 9097274BFC
R.A. 021_22_PA</t>
  </si>
  <si>
    <r>
      <t xml:space="preserve">NUMERO SOGGETTI ASSICURATI
</t>
    </r>
    <r>
      <rPr>
        <b/>
        <i/>
        <sz val="10"/>
        <color indexed="10"/>
        <rFont val="Arial"/>
        <family val="2"/>
      </rPr>
      <t>[B]</t>
    </r>
  </si>
  <si>
    <r>
      <t xml:space="preserve">PREMIO ANNUO LORDO PRO CAPITE OFFERTO
</t>
    </r>
    <r>
      <rPr>
        <b/>
        <i/>
        <sz val="10"/>
        <color indexed="10"/>
        <rFont val="Arial"/>
        <family val="2"/>
      </rPr>
      <t>[A]</t>
    </r>
  </si>
  <si>
    <r>
      <t xml:space="preserve">PREMIO ANNUO LORDO OFFERTO
</t>
    </r>
    <r>
      <rPr>
        <b/>
        <i/>
        <sz val="10"/>
        <color indexed="10"/>
        <rFont val="Arial"/>
        <family val="2"/>
      </rPr>
      <t>[C] = A * B</t>
    </r>
  </si>
  <si>
    <r>
      <t xml:space="preserve">RAL/N. SOGGETTI
</t>
    </r>
    <r>
      <rPr>
        <b/>
        <i/>
        <sz val="10"/>
        <color indexed="10"/>
        <rFont val="Arial"/>
        <family val="2"/>
      </rPr>
      <t>[D]</t>
    </r>
  </si>
  <si>
    <r>
      <t xml:space="preserve">TASSO ANNUO LORDO PROMILLE
</t>
    </r>
    <r>
      <rPr>
        <b/>
        <i/>
        <sz val="10"/>
        <color indexed="10"/>
        <rFont val="Arial"/>
        <family val="2"/>
      </rPr>
      <t>[E]</t>
    </r>
  </si>
  <si>
    <r>
      <t xml:space="preserve">PREMIO ANNUO LORDO PROCAPITE
</t>
    </r>
    <r>
      <rPr>
        <b/>
        <i/>
        <sz val="10"/>
        <color indexed="10"/>
        <rFont val="Arial"/>
        <family val="2"/>
      </rPr>
      <t>[F]</t>
    </r>
  </si>
  <si>
    <r>
      <t xml:space="preserve">PREMIO ANNUO LORDO COMPLESSIVO
</t>
    </r>
    <r>
      <rPr>
        <b/>
        <i/>
        <sz val="10"/>
        <color indexed="10"/>
        <rFont val="Arial"/>
        <family val="2"/>
      </rPr>
      <t>- CATEGORIA A: [G] = (E * D)/1000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>- ALTRE CATEGORIE: [H] = F * D</t>
    </r>
  </si>
  <si>
    <r>
      <t xml:space="preserve">TOTALE SUB SEZIONE A
</t>
    </r>
    <r>
      <rPr>
        <b/>
        <i/>
        <sz val="12"/>
        <color indexed="10"/>
        <rFont val="Calibri"/>
        <family val="2"/>
      </rPr>
      <t>[I]</t>
    </r>
    <r>
      <rPr>
        <b/>
        <sz val="10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= ∑ PREMI SUB SEZIONE A</t>
    </r>
  </si>
  <si>
    <r>
      <t xml:space="preserve">PREMIO ANNUO LORDO FLAT (TOTALE SUB SEZIONE B)
</t>
    </r>
    <r>
      <rPr>
        <b/>
        <i/>
        <sz val="10"/>
        <color indexed="10"/>
        <rFont val="Arial"/>
        <family val="2"/>
      </rPr>
      <t xml:space="preserve">[L] </t>
    </r>
  </si>
  <si>
    <r>
      <t xml:space="preserve">PREMIO ANNUALE LORDO OFFERTO 
SEZIONE RSM
</t>
    </r>
    <r>
      <rPr>
        <b/>
        <i/>
        <sz val="10"/>
        <color indexed="10"/>
        <rFont val="Arial"/>
        <family val="2"/>
      </rPr>
      <t>[N] = C</t>
    </r>
  </si>
  <si>
    <r>
      <t xml:space="preserve">PREMIO ANNUALE  LORDO OFFERTO 
SEZIONE INFORTUNI
</t>
    </r>
    <r>
      <rPr>
        <b/>
        <i/>
        <sz val="10"/>
        <color indexed="10"/>
        <rFont val="Arial"/>
        <family val="2"/>
      </rPr>
      <t>[O] = M</t>
    </r>
  </si>
  <si>
    <r>
      <t xml:space="preserve">PREMIO ANNUO TOTALE OFFERTO LORDO 
</t>
    </r>
    <r>
      <rPr>
        <b/>
        <i/>
        <sz val="10"/>
        <color indexed="10"/>
        <rFont val="Arial"/>
        <family val="2"/>
      </rPr>
      <t>[P] =  N + O</t>
    </r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</si>
  <si>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</si>
  <si>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</si>
  <si>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r>
      <t xml:space="preserve">PREMIO ANNUO LORDO SEZIONE INFORTUNI 
</t>
    </r>
    <r>
      <rPr>
        <b/>
        <i/>
        <sz val="10"/>
        <color indexed="10"/>
        <rFont val="Arial"/>
        <family val="2"/>
      </rPr>
      <t>[M] = I * L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</si>
</sst>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&quot;Attivo&quot;;&quot;Attivo&quot;;&quot;Disattivo&quot;"/>
    <numFmt numFmtId="195" formatCode="#,##0.00\ &quot;€&quot;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9" fontId="1" fillId="0" borderId="1">
      <alignment vertical="top" wrapText="1"/>
      <protection/>
    </xf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5" fillId="36" borderId="0" applyNumberFormat="0" applyBorder="0" applyAlignment="0" applyProtection="0"/>
    <xf numFmtId="0" fontId="39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6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6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6" fillId="40" borderId="0" xfId="0" applyFont="1" applyFill="1" applyAlignment="1" applyProtection="1">
      <alignment horizontal="left" vertical="center" wrapText="1"/>
      <protection/>
    </xf>
    <xf numFmtId="0" fontId="56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7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7" fillId="40" borderId="0" xfId="0" applyFont="1" applyFill="1" applyBorder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173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12" fillId="40" borderId="12" xfId="0" applyFont="1" applyFill="1" applyBorder="1" applyAlignment="1" applyProtection="1">
      <alignment horizontal="center" vertical="center" wrapText="1"/>
      <protection/>
    </xf>
    <xf numFmtId="0" fontId="57" fillId="40" borderId="13" xfId="0" applyFont="1" applyFill="1" applyBorder="1" applyAlignment="1" applyProtection="1">
      <alignment vertical="center" wrapText="1"/>
      <protection/>
    </xf>
    <xf numFmtId="173" fontId="0" fillId="40" borderId="0" xfId="0" applyNumberFormat="1" applyFont="1" applyFill="1" applyAlignment="1" applyProtection="1">
      <alignment horizontal="center" vertical="center" wrapText="1"/>
      <protection/>
    </xf>
    <xf numFmtId="0" fontId="57" fillId="40" borderId="0" xfId="0" applyFont="1" applyFill="1" applyAlignment="1" applyProtection="1">
      <alignment horizontal="left" vertical="center" wrapText="1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173" fontId="12" fillId="40" borderId="15" xfId="0" applyNumberFormat="1" applyFont="1" applyFill="1" applyBorder="1" applyAlignment="1" applyProtection="1">
      <alignment horizontal="center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0" borderId="16" xfId="0" applyFont="1" applyFill="1" applyBorder="1" applyAlignment="1" applyProtection="1">
      <alignment horizontal="center" vertical="center" wrapText="1"/>
      <protection/>
    </xf>
    <xf numFmtId="3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0" fillId="40" borderId="17" xfId="0" applyFont="1" applyFill="1" applyBorder="1" applyAlignment="1" applyProtection="1">
      <alignment horizontal="center" vertical="center" wrapText="1"/>
      <protection/>
    </xf>
    <xf numFmtId="169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0" fillId="40" borderId="12" xfId="0" applyFont="1" applyFill="1" applyBorder="1" applyAlignment="1" applyProtection="1">
      <alignment horizontal="center" vertical="center" wrapText="1"/>
      <protection/>
    </xf>
    <xf numFmtId="0" fontId="0" fillId="40" borderId="18" xfId="0" applyFont="1" applyFill="1" applyBorder="1" applyAlignment="1" applyProtection="1">
      <alignment horizontal="center" vertical="center" wrapText="1"/>
      <protection/>
    </xf>
    <xf numFmtId="0" fontId="12" fillId="40" borderId="16" xfId="0" applyFont="1" applyFill="1" applyBorder="1" applyAlignment="1" applyProtection="1">
      <alignment horizontal="right" vertical="center" wrapText="1"/>
      <protection/>
    </xf>
    <xf numFmtId="0" fontId="12" fillId="40" borderId="0" xfId="0" applyFont="1" applyFill="1" applyBorder="1" applyAlignment="1" applyProtection="1">
      <alignment horizontal="right" vertical="center" wrapText="1"/>
      <protection/>
    </xf>
    <xf numFmtId="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12" fillId="21" borderId="12" xfId="0" applyNumberFormat="1" applyFont="1" applyFill="1" applyBorder="1" applyAlignment="1" applyProtection="1">
      <alignment horizontal="center" vertical="center" wrapText="1"/>
      <protection/>
    </xf>
    <xf numFmtId="0" fontId="12" fillId="40" borderId="12" xfId="0" applyFont="1" applyFill="1" applyBorder="1" applyAlignment="1" applyProtection="1">
      <alignment horizontal="right" vertical="center" wrapText="1"/>
      <protection/>
    </xf>
    <xf numFmtId="0" fontId="12" fillId="43" borderId="14" xfId="0" applyFont="1" applyFill="1" applyBorder="1" applyAlignment="1" applyProtection="1">
      <alignment horizontal="center" vertical="center" wrapText="1"/>
      <protection/>
    </xf>
    <xf numFmtId="0" fontId="0" fillId="43" borderId="16" xfId="0" applyFont="1" applyFill="1" applyBorder="1" applyAlignment="1" applyProtection="1">
      <alignment horizontal="center" vertical="center" wrapText="1"/>
      <protection/>
    </xf>
    <xf numFmtId="0" fontId="0" fillId="43" borderId="15" xfId="0" applyFont="1" applyFill="1" applyBorder="1" applyAlignment="1" applyProtection="1">
      <alignment horizontal="center" vertical="center" wrapText="1"/>
      <protection/>
    </xf>
    <xf numFmtId="0" fontId="12" fillId="40" borderId="14" xfId="0" applyFont="1" applyFill="1" applyBorder="1" applyAlignment="1" applyProtection="1">
      <alignment horizontal="right" vertical="center" wrapText="1"/>
      <protection/>
    </xf>
    <xf numFmtId="0" fontId="12" fillId="40" borderId="16" xfId="0" applyFont="1" applyFill="1" applyBorder="1" applyAlignment="1" applyProtection="1">
      <alignment horizontal="right" vertical="center" wrapText="1"/>
      <protection/>
    </xf>
    <xf numFmtId="0" fontId="12" fillId="40" borderId="15" xfId="0" applyFont="1" applyFill="1" applyBorder="1" applyAlignment="1" applyProtection="1">
      <alignment horizontal="right" vertical="center" wrapText="1"/>
      <protection/>
    </xf>
    <xf numFmtId="0" fontId="12" fillId="21" borderId="14" xfId="0" applyFont="1" applyFill="1" applyBorder="1" applyAlignment="1" applyProtection="1">
      <alignment horizontal="right" vertical="center" wrapText="1"/>
      <protection/>
    </xf>
    <xf numFmtId="0" fontId="12" fillId="21" borderId="16" xfId="0" applyFont="1" applyFill="1" applyBorder="1" applyAlignment="1" applyProtection="1">
      <alignment horizontal="right" vertical="center" wrapText="1"/>
      <protection/>
    </xf>
    <xf numFmtId="0" fontId="12" fillId="21" borderId="15" xfId="0" applyFont="1" applyFill="1" applyBorder="1" applyAlignment="1" applyProtection="1">
      <alignment horizontal="right" vertical="center" wrapText="1"/>
      <protection/>
    </xf>
    <xf numFmtId="0" fontId="14" fillId="41" borderId="14" xfId="70" applyFont="1" applyFill="1" applyBorder="1" applyAlignment="1">
      <alignment horizontal="left" vertical="center"/>
      <protection/>
    </xf>
    <xf numFmtId="0" fontId="14" fillId="41" borderId="16" xfId="70" applyFont="1" applyFill="1" applyBorder="1" applyAlignment="1">
      <alignment horizontal="left" vertical="center"/>
      <protection/>
    </xf>
    <xf numFmtId="0" fontId="14" fillId="41" borderId="15" xfId="70" applyFont="1" applyFill="1" applyBorder="1" applyAlignment="1">
      <alignment horizontal="left" vertical="center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0" fontId="0" fillId="40" borderId="15" xfId="0" applyFont="1" applyFill="1" applyBorder="1" applyAlignment="1" applyProtection="1">
      <alignment horizontal="center" vertical="center" wrapText="1"/>
      <protection/>
    </xf>
    <xf numFmtId="0" fontId="0" fillId="40" borderId="17" xfId="0" applyFont="1" applyFill="1" applyBorder="1" applyAlignment="1" applyProtection="1">
      <alignment horizontal="center" vertical="center" wrapText="1"/>
      <protection/>
    </xf>
    <xf numFmtId="0" fontId="0" fillId="40" borderId="19" xfId="0" applyFont="1" applyFill="1" applyBorder="1" applyAlignment="1" applyProtection="1">
      <alignment horizontal="center" vertical="center" wrapText="1"/>
      <protection/>
    </xf>
    <xf numFmtId="0" fontId="11" fillId="40" borderId="0" xfId="0" applyFont="1" applyFill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57" fillId="40" borderId="0" xfId="0" applyFont="1" applyFill="1" applyBorder="1" applyAlignment="1" applyProtection="1">
      <alignment horizontal="left" vertical="center" wrapText="1"/>
      <protection/>
    </xf>
    <xf numFmtId="0" fontId="57" fillId="40" borderId="0" xfId="0" applyFont="1" applyFill="1" applyAlignment="1" applyProtection="1">
      <alignment horizontal="left" vertical="center" wrapText="1"/>
      <protection/>
    </xf>
    <xf numFmtId="0" fontId="12" fillId="44" borderId="14" xfId="0" applyFont="1" applyFill="1" applyBorder="1" applyAlignment="1" applyProtection="1">
      <alignment horizontal="center" vertical="center" wrapText="1"/>
      <protection/>
    </xf>
    <xf numFmtId="0" fontId="12" fillId="44" borderId="16" xfId="0" applyFont="1" applyFill="1" applyBorder="1" applyAlignment="1" applyProtection="1">
      <alignment horizontal="center" vertical="center" wrapText="1"/>
      <protection/>
    </xf>
    <xf numFmtId="0" fontId="12" fillId="44" borderId="15" xfId="0" applyFont="1" applyFill="1" applyBorder="1" applyAlignment="1" applyProtection="1">
      <alignment horizontal="center" vertical="center" wrapText="1"/>
      <protection/>
    </xf>
    <xf numFmtId="0" fontId="12" fillId="40" borderId="14" xfId="0" applyFont="1" applyFill="1" applyBorder="1" applyAlignment="1" applyProtection="1">
      <alignment horizontal="center" vertical="center" wrapText="1"/>
      <protection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12" fillId="43" borderId="16" xfId="0" applyFont="1" applyFill="1" applyBorder="1" applyAlignment="1" applyProtection="1">
      <alignment horizontal="center" vertical="center" wrapText="1"/>
      <protection/>
    </xf>
    <xf numFmtId="0" fontId="12" fillId="43" borderId="15" xfId="0" applyFont="1" applyFill="1" applyBorder="1" applyAlignment="1" applyProtection="1">
      <alignment horizontal="center" vertical="center" wrapText="1"/>
      <protection/>
    </xf>
    <xf numFmtId="0" fontId="12" fillId="40" borderId="20" xfId="0" applyFont="1" applyFill="1" applyBorder="1" applyAlignment="1" applyProtection="1">
      <alignment horizontal="left" vertical="center" wrapText="1"/>
      <protection/>
    </xf>
    <xf numFmtId="173" fontId="12" fillId="45" borderId="14" xfId="0" applyNumberFormat="1" applyFont="1" applyFill="1" applyBorder="1" applyAlignment="1" applyProtection="1">
      <alignment horizontal="center" vertical="center" wrapText="1"/>
      <protection/>
    </xf>
    <xf numFmtId="173" fontId="12" fillId="45" borderId="15" xfId="0" applyNumberFormat="1" applyFont="1" applyFill="1" applyBorder="1" applyAlignment="1" applyProtection="1">
      <alignment horizontal="center" vertical="center" wrapText="1"/>
      <protection/>
    </xf>
    <xf numFmtId="173" fontId="12" fillId="21" borderId="14" xfId="0" applyNumberFormat="1" applyFont="1" applyFill="1" applyBorder="1" applyAlignment="1" applyProtection="1">
      <alignment horizontal="center" vertical="center" wrapText="1"/>
      <protection/>
    </xf>
    <xf numFmtId="173" fontId="12" fillId="21" borderId="15" xfId="0" applyNumberFormat="1" applyFont="1" applyFill="1" applyBorder="1" applyAlignment="1" applyProtection="1">
      <alignment horizontal="center" vertical="center" wrapText="1"/>
      <protection/>
    </xf>
    <xf numFmtId="173" fontId="12" fillId="40" borderId="14" xfId="0" applyNumberFormat="1" applyFont="1" applyFill="1" applyBorder="1" applyAlignment="1" applyProtection="1">
      <alignment horizontal="center" vertical="center" wrapText="1"/>
      <protection/>
    </xf>
    <xf numFmtId="173" fontId="12" fillId="40" borderId="15" xfId="0" applyNumberFormat="1" applyFont="1" applyFill="1" applyBorder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0" fontId="12" fillId="40" borderId="16" xfId="0" applyFont="1" applyFill="1" applyBorder="1" applyAlignment="1" applyProtection="1">
      <alignment horizontal="center" vertical="center" wrapText="1"/>
      <protection/>
    </xf>
    <xf numFmtId="169" fontId="0" fillId="40" borderId="14" xfId="0" applyNumberFormat="1" applyFont="1" applyFill="1" applyBorder="1" applyAlignment="1" applyProtection="1">
      <alignment horizontal="center" vertical="center" wrapText="1"/>
      <protection/>
    </xf>
    <xf numFmtId="0" fontId="0" fillId="40" borderId="16" xfId="0" applyFont="1" applyFill="1" applyBorder="1" applyAlignment="1" applyProtection="1">
      <alignment horizontal="center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1" borderId="14" xfId="0" applyFont="1" applyFill="1" applyBorder="1" applyAlignment="1" applyProtection="1">
      <alignment horizontal="center" vertical="center" wrapText="1"/>
      <protection/>
    </xf>
    <xf numFmtId="0" fontId="12" fillId="21" borderId="15" xfId="0" applyFont="1" applyFill="1" applyBorder="1" applyAlignment="1" applyProtection="1">
      <alignment horizontal="center" vertical="center" wrapText="1"/>
      <protection/>
    </xf>
    <xf numFmtId="8" fontId="0" fillId="40" borderId="0" xfId="0" applyNumberFormat="1" applyFont="1" applyFill="1" applyAlignment="1" applyProtection="1">
      <alignment vertical="center" wrapText="1"/>
      <protection/>
    </xf>
    <xf numFmtId="173" fontId="12" fillId="40" borderId="15" xfId="0" applyNumberFormat="1" applyFont="1" applyFill="1" applyBorder="1" applyAlignment="1" applyProtection="1">
      <alignment horizontal="left" vertical="center" wrapText="1"/>
      <protection/>
    </xf>
    <xf numFmtId="0" fontId="38" fillId="40" borderId="12" xfId="0" applyFont="1" applyFill="1" applyBorder="1" applyAlignment="1">
      <alignment horizontal="left" vertical="center" wrapText="1"/>
    </xf>
    <xf numFmtId="0" fontId="57" fillId="40" borderId="13" xfId="0" applyFont="1" applyFill="1" applyBorder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2</xdr:col>
      <xdr:colOff>523875</xdr:colOff>
      <xdr:row>1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" y="1047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47"/>
  <sheetViews>
    <sheetView tabSelected="1" zoomScaleSheetLayoutView="85" zoomScalePageLayoutView="0" workbookViewId="0" topLeftCell="A1">
      <selection activeCell="G47" sqref="G47:H47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0.421875" style="3" customWidth="1"/>
    <col min="4" max="4" width="6.00390625" style="3" customWidth="1"/>
    <col min="5" max="5" width="18.8515625" style="3" customWidth="1"/>
    <col min="6" max="6" width="23.28125" style="3" customWidth="1"/>
    <col min="7" max="7" width="33.421875" style="4" customWidth="1"/>
    <col min="8" max="8" width="26.00390625" style="3" customWidth="1"/>
    <col min="9" max="9" width="27.140625" style="3" customWidth="1"/>
    <col min="10" max="10" width="38.57421875" style="3" customWidth="1"/>
    <col min="11" max="11" width="24.7109375" style="3" customWidth="1"/>
    <col min="12" max="12" width="22.140625" style="3" customWidth="1"/>
    <col min="13" max="15" width="9.140625" style="3" customWidth="1"/>
    <col min="16" max="16" width="10.7109375" style="3" bestFit="1" customWidth="1"/>
    <col min="17" max="16384" width="9.140625" style="3" customWidth="1"/>
  </cols>
  <sheetData>
    <row r="2" spans="1:12" s="2" customFormat="1" ht="23.25" customHeight="1" thickBot="1">
      <c r="A2" s="1"/>
      <c r="D2" s="14" t="s">
        <v>19</v>
      </c>
      <c r="E2" s="14"/>
      <c r="F2" s="14"/>
      <c r="G2" s="14"/>
      <c r="H2" s="14"/>
      <c r="I2" s="16"/>
      <c r="J2" s="1"/>
      <c r="K2" s="1"/>
      <c r="L2" s="1"/>
    </row>
    <row r="3" spans="4:8" ht="33.75" customHeight="1" thickTop="1">
      <c r="D3" s="69"/>
      <c r="E3" s="69"/>
      <c r="F3" s="69"/>
      <c r="G3" s="69"/>
      <c r="H3" s="69"/>
    </row>
    <row r="4" spans="2:11" ht="69" customHeight="1">
      <c r="B4" s="76" t="s">
        <v>23</v>
      </c>
      <c r="C4" s="77"/>
      <c r="D4" s="77"/>
      <c r="E4" s="77"/>
      <c r="F4" s="77"/>
      <c r="G4" s="77"/>
      <c r="H4" s="77"/>
      <c r="I4" s="78"/>
      <c r="J4" s="13"/>
      <c r="K4" s="13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aperta telematica per la stipula di una Polizza rimborso spese mediche e di una Polizza infortuni cumulativa.
CIG 9097274BFC
R.A. 021_22_PA</v>
      </c>
      <c r="H5" s="7"/>
      <c r="I5" s="7"/>
      <c r="J5" s="9"/>
      <c r="K5" s="9"/>
      <c r="L5" s="9"/>
    </row>
    <row r="6" spans="2:12" s="5" customFormat="1" ht="28.5" customHeight="1">
      <c r="B6" s="79" t="s">
        <v>0</v>
      </c>
      <c r="C6" s="79"/>
      <c r="D6" s="79"/>
      <c r="E6" s="79"/>
      <c r="F6" s="79"/>
      <c r="G6" s="7"/>
      <c r="H6" s="7"/>
      <c r="I6" s="7"/>
      <c r="J6" s="9"/>
      <c r="K6" s="9"/>
      <c r="L6" s="9"/>
    </row>
    <row r="7" spans="2:12" s="10" customFormat="1" ht="27" customHeight="1">
      <c r="B7" s="57"/>
      <c r="C7" s="57"/>
      <c r="D7" s="57"/>
      <c r="E7" s="57"/>
      <c r="F7" s="57"/>
      <c r="G7" s="58" t="str">
        <f>+IF(B7="","Indicare la 'Ragione sociale per esteso'","")</f>
        <v>Indicare la 'Ragione sociale per esteso'</v>
      </c>
      <c r="H7" s="59"/>
      <c r="I7" s="15"/>
      <c r="J7" s="11"/>
      <c r="K7" s="12"/>
      <c r="L7" s="11"/>
    </row>
    <row r="8" spans="2:12" s="10" customFormat="1" ht="28.5" customHeight="1">
      <c r="B8" s="56" t="s">
        <v>4</v>
      </c>
      <c r="C8" s="56"/>
      <c r="D8" s="56"/>
      <c r="E8" s="56"/>
      <c r="F8" s="56"/>
      <c r="G8" s="56"/>
      <c r="H8" s="11"/>
      <c r="I8" s="11"/>
      <c r="J8" s="11"/>
      <c r="K8" s="12"/>
      <c r="L8" s="11"/>
    </row>
    <row r="9" spans="2:12" s="10" customFormat="1" ht="27" customHeight="1">
      <c r="B9" s="57"/>
      <c r="C9" s="57"/>
      <c r="D9" s="57"/>
      <c r="E9" s="57"/>
      <c r="F9" s="57"/>
      <c r="G9" s="58" t="str">
        <f>+IF(B9="","Indicare la 'Ragione sociale per esteso'","")</f>
        <v>Indicare la 'Ragione sociale per esteso'</v>
      </c>
      <c r="H9" s="59"/>
      <c r="I9" s="24"/>
      <c r="J9" s="11"/>
      <c r="K9" s="12"/>
      <c r="L9" s="11"/>
    </row>
    <row r="10" spans="2:12" s="10" customFormat="1" ht="6" customHeight="1">
      <c r="B10" s="19"/>
      <c r="C10" s="19"/>
      <c r="D10" s="19"/>
      <c r="E10" s="19"/>
      <c r="F10" s="19"/>
      <c r="G10" s="18"/>
      <c r="J10" s="11"/>
      <c r="K10" s="12"/>
      <c r="L10" s="11"/>
    </row>
    <row r="11" spans="2:12" s="10" customFormat="1" ht="27" customHeight="1">
      <c r="B11" s="57"/>
      <c r="C11" s="57"/>
      <c r="D11" s="57"/>
      <c r="E11" s="57"/>
      <c r="F11" s="57"/>
      <c r="G11" s="58" t="str">
        <f>+IF(B11="","Indicare la 'Ragione sociale per esteso'","")</f>
        <v>Indicare la 'Ragione sociale per esteso'</v>
      </c>
      <c r="H11" s="59"/>
      <c r="I11" s="24"/>
      <c r="J11" s="11"/>
      <c r="K11" s="12"/>
      <c r="L11" s="11"/>
    </row>
    <row r="12" spans="2:12" s="10" customFormat="1" ht="7.5" customHeight="1">
      <c r="B12" s="19"/>
      <c r="C12" s="19"/>
      <c r="D12" s="19"/>
      <c r="E12" s="19"/>
      <c r="F12" s="19"/>
      <c r="G12" s="18"/>
      <c r="J12" s="11"/>
      <c r="K12" s="12"/>
      <c r="L12" s="11"/>
    </row>
    <row r="13" spans="2:12" s="10" customFormat="1" ht="27" customHeight="1">
      <c r="B13" s="57"/>
      <c r="C13" s="57"/>
      <c r="D13" s="57"/>
      <c r="E13" s="57"/>
      <c r="F13" s="57"/>
      <c r="G13" s="58" t="str">
        <f>+IF(B13="","Indicare la 'Ragione sociale per esteso'","")</f>
        <v>Indicare la 'Ragione sociale per esteso'</v>
      </c>
      <c r="H13" s="59"/>
      <c r="I13" s="24"/>
      <c r="J13" s="11"/>
      <c r="K13" s="12"/>
      <c r="L13" s="11"/>
    </row>
    <row r="14" spans="2:12" s="10" customFormat="1" ht="15" customHeight="1">
      <c r="B14" s="19"/>
      <c r="C14" s="19"/>
      <c r="D14" s="19"/>
      <c r="E14" s="19"/>
      <c r="F14" s="19"/>
      <c r="G14" s="18"/>
      <c r="J14" s="11"/>
      <c r="K14" s="12"/>
      <c r="L14" s="11"/>
    </row>
    <row r="15" spans="2:12" s="10" customFormat="1" ht="29.25" customHeight="1">
      <c r="B15" s="49" t="s">
        <v>20</v>
      </c>
      <c r="C15" s="50"/>
      <c r="D15" s="50"/>
      <c r="E15" s="50"/>
      <c r="F15" s="51"/>
      <c r="G15" s="20">
        <v>2581000</v>
      </c>
      <c r="J15" s="11"/>
      <c r="K15" s="12"/>
      <c r="L15" s="11"/>
    </row>
    <row r="16" spans="2:12" s="10" customFormat="1" ht="29.25" customHeight="1">
      <c r="B16" s="49" t="s">
        <v>21</v>
      </c>
      <c r="C16" s="50"/>
      <c r="D16" s="50"/>
      <c r="E16" s="50"/>
      <c r="F16" s="51"/>
      <c r="G16" s="20">
        <v>190000</v>
      </c>
      <c r="J16" s="11"/>
      <c r="K16" s="12"/>
      <c r="L16" s="11"/>
    </row>
    <row r="17" spans="2:12" s="10" customFormat="1" ht="29.25" customHeight="1">
      <c r="B17" s="49" t="s">
        <v>22</v>
      </c>
      <c r="C17" s="50"/>
      <c r="D17" s="50"/>
      <c r="E17" s="50"/>
      <c r="F17" s="51"/>
      <c r="G17" s="20">
        <f>+G15+G16</f>
        <v>2771000</v>
      </c>
      <c r="J17" s="11"/>
      <c r="K17" s="12"/>
      <c r="L17" s="11"/>
    </row>
    <row r="18" ht="12.75">
      <c r="K18" s="4"/>
    </row>
    <row r="19" spans="2:11" ht="27" customHeight="1">
      <c r="B19" s="60" t="s">
        <v>5</v>
      </c>
      <c r="C19" s="61"/>
      <c r="D19" s="61"/>
      <c r="E19" s="61"/>
      <c r="F19" s="61"/>
      <c r="G19" s="61"/>
      <c r="H19" s="61"/>
      <c r="I19" s="62"/>
      <c r="K19" s="4"/>
    </row>
    <row r="20" spans="2:14" ht="36.75" customHeight="1">
      <c r="B20" s="63" t="s">
        <v>18</v>
      </c>
      <c r="C20" s="64"/>
      <c r="D20" s="63" t="s">
        <v>25</v>
      </c>
      <c r="E20" s="82"/>
      <c r="F20" s="64"/>
      <c r="G20" s="21" t="s">
        <v>24</v>
      </c>
      <c r="H20" s="86" t="s">
        <v>26</v>
      </c>
      <c r="I20" s="87"/>
      <c r="K20" s="4"/>
      <c r="M20" s="65"/>
      <c r="N20" s="65"/>
    </row>
    <row r="21" spans="2:14" ht="21" customHeight="1">
      <c r="B21" s="83">
        <v>890</v>
      </c>
      <c r="C21" s="84"/>
      <c r="D21" s="85"/>
      <c r="E21" s="85"/>
      <c r="F21" s="85"/>
      <c r="G21" s="30">
        <v>2900</v>
      </c>
      <c r="H21" s="72">
        <f>ROUND(PRODUCT(D21*G21),2)</f>
        <v>0</v>
      </c>
      <c r="I21" s="73"/>
      <c r="J21" s="22" t="str">
        <f>+IF(D21="","Indicare il 'premio pro capite'","")</f>
        <v>Indicare il 'premio pro capite'</v>
      </c>
      <c r="K21" s="17"/>
      <c r="M21" s="66"/>
      <c r="N21" s="66"/>
    </row>
    <row r="22" spans="2:11" ht="15" customHeight="1">
      <c r="B22" s="11"/>
      <c r="C22" s="11"/>
      <c r="D22" s="11"/>
      <c r="E22" s="11"/>
      <c r="F22" s="11"/>
      <c r="G22" s="3"/>
      <c r="H22" s="66"/>
      <c r="I22" s="66"/>
      <c r="K22" s="4"/>
    </row>
    <row r="23" spans="2:11" ht="22.5" customHeight="1">
      <c r="B23" s="60" t="s">
        <v>6</v>
      </c>
      <c r="C23" s="61"/>
      <c r="D23" s="61"/>
      <c r="E23" s="61"/>
      <c r="F23" s="61"/>
      <c r="G23" s="61"/>
      <c r="H23" s="61"/>
      <c r="I23" s="62"/>
      <c r="J23" s="17"/>
      <c r="K23" s="4"/>
    </row>
    <row r="24" spans="2:11" ht="22.5" customHeight="1">
      <c r="B24" s="40" t="s">
        <v>7</v>
      </c>
      <c r="C24" s="67"/>
      <c r="D24" s="67"/>
      <c r="E24" s="67"/>
      <c r="F24" s="67"/>
      <c r="G24" s="67"/>
      <c r="H24" s="67"/>
      <c r="I24" s="68"/>
      <c r="J24" s="22"/>
      <c r="K24" s="4"/>
    </row>
    <row r="25" spans="2:11" ht="89.25" customHeight="1">
      <c r="B25" s="63" t="s">
        <v>3</v>
      </c>
      <c r="C25" s="64"/>
      <c r="D25" s="63" t="s">
        <v>8</v>
      </c>
      <c r="E25" s="64"/>
      <c r="F25" s="21" t="s">
        <v>27</v>
      </c>
      <c r="G25" s="20" t="s">
        <v>28</v>
      </c>
      <c r="H25" s="26" t="s">
        <v>29</v>
      </c>
      <c r="I25" s="89" t="s">
        <v>30</v>
      </c>
      <c r="J25" s="22"/>
      <c r="K25" s="4"/>
    </row>
    <row r="26" spans="2:16" ht="18.75" customHeight="1">
      <c r="B26" s="54" t="s">
        <v>9</v>
      </c>
      <c r="C26" s="55"/>
      <c r="D26" s="52" t="s">
        <v>15</v>
      </c>
      <c r="E26" s="53"/>
      <c r="F26" s="32">
        <v>23474542</v>
      </c>
      <c r="G26" s="37"/>
      <c r="H26" s="31"/>
      <c r="I26" s="20">
        <f>IF(G26="",0,ROUND(PRODUCT(F26,G26)/1000,2))</f>
        <v>0</v>
      </c>
      <c r="J26" s="22" t="str">
        <f>+IF(G26="","Indicare il 'tasso annuo lordo promille'","")</f>
        <v>Indicare il 'tasso annuo lordo promille'</v>
      </c>
      <c r="K26" s="4"/>
      <c r="P26" s="88"/>
    </row>
    <row r="27" spans="2:11" ht="20.25" customHeight="1">
      <c r="B27" s="54" t="s">
        <v>10</v>
      </c>
      <c r="C27" s="55"/>
      <c r="D27" s="52" t="s">
        <v>15</v>
      </c>
      <c r="E27" s="53"/>
      <c r="F27" s="32">
        <v>3222835</v>
      </c>
      <c r="G27" s="28"/>
      <c r="H27" s="4"/>
      <c r="I27" s="20">
        <f>IF(G27="",0,ROUND(PRODUCT(F27,G27)/1000,2))</f>
        <v>0</v>
      </c>
      <c r="J27" s="22" t="str">
        <f>+IF(G27="","Indicare il 'tasso annuo lordo promille'","")</f>
        <v>Indicare il 'tasso annuo lordo promille'</v>
      </c>
      <c r="K27" s="23"/>
    </row>
    <row r="28" spans="2:11" ht="19.5" customHeight="1">
      <c r="B28" s="54" t="s">
        <v>11</v>
      </c>
      <c r="C28" s="55"/>
      <c r="D28" s="52" t="s">
        <v>16</v>
      </c>
      <c r="E28" s="53"/>
      <c r="F28" s="33">
        <v>110</v>
      </c>
      <c r="H28" s="27"/>
      <c r="I28" s="26">
        <f>IF(H28="",0,ROUND(PRODUCT(F28,H28),2))</f>
        <v>0</v>
      </c>
      <c r="J28" s="22" t="str">
        <f>+IF(H28="","Indicare il 'premio annuo lordo pro capite'","")</f>
        <v>Indicare il 'premio annuo lordo pro capite'</v>
      </c>
      <c r="K28" s="4"/>
    </row>
    <row r="29" spans="2:11" ht="23.25" customHeight="1">
      <c r="B29" s="54" t="s">
        <v>12</v>
      </c>
      <c r="C29" s="55"/>
      <c r="D29" s="52" t="s">
        <v>16</v>
      </c>
      <c r="E29" s="53"/>
      <c r="F29" s="33">
        <v>89</v>
      </c>
      <c r="H29" s="27"/>
      <c r="I29" s="26">
        <f>IF(H29="",0,ROUND(PRODUCT(F29,H29),2))</f>
        <v>0</v>
      </c>
      <c r="J29" s="22" t="str">
        <f>+IF(H29="","Indicare il 'premio annuo lordo pro capite'","")</f>
        <v>Indicare il 'premio annuo lordo pro capite'</v>
      </c>
      <c r="K29" s="4"/>
    </row>
    <row r="30" spans="2:11" ht="23.25" customHeight="1">
      <c r="B30" s="54" t="s">
        <v>13</v>
      </c>
      <c r="C30" s="55"/>
      <c r="D30" s="52" t="s">
        <v>16</v>
      </c>
      <c r="E30" s="53"/>
      <c r="F30" s="33">
        <v>600</v>
      </c>
      <c r="H30" s="27"/>
      <c r="I30" s="26">
        <f>IF(H30="",0,ROUND(PRODUCT(F30,H30),2))</f>
        <v>0</v>
      </c>
      <c r="J30" s="22" t="str">
        <f>+IF(H30="","Indicare il 'premio annuo lordo pro capite'","")</f>
        <v>Indicare il 'premio annuo lordo pro capite'</v>
      </c>
      <c r="K30" s="4"/>
    </row>
    <row r="31" spans="2:11" ht="21" customHeight="1">
      <c r="B31" s="52" t="s">
        <v>14</v>
      </c>
      <c r="C31" s="53"/>
      <c r="D31" s="52" t="s">
        <v>16</v>
      </c>
      <c r="E31" s="53"/>
      <c r="F31" s="33">
        <v>950</v>
      </c>
      <c r="G31" s="34"/>
      <c r="H31" s="27"/>
      <c r="I31" s="26">
        <f>IF(H31="",0,ROUND(PRODUCT(F31,H31),2))</f>
        <v>0</v>
      </c>
      <c r="J31" s="22" t="str">
        <f>+IF(H31="","Indicare il 'premio annuo lordo pro capite'","")</f>
        <v>Indicare il 'premio annuo lordo pro capite'</v>
      </c>
      <c r="K31" s="4"/>
    </row>
    <row r="32" spans="2:11" ht="42" customHeight="1">
      <c r="B32" s="25"/>
      <c r="C32" s="29"/>
      <c r="D32" s="29"/>
      <c r="E32" s="29"/>
      <c r="F32" s="44" t="s">
        <v>31</v>
      </c>
      <c r="G32" s="44"/>
      <c r="H32" s="44"/>
      <c r="I32" s="20">
        <f>ROUND(SUM(I26:I31),2)</f>
        <v>0</v>
      </c>
      <c r="J32" s="17"/>
      <c r="K32" s="4"/>
    </row>
    <row r="33" spans="2:11" ht="21" customHeight="1">
      <c r="B33" s="40" t="s">
        <v>17</v>
      </c>
      <c r="C33" s="41"/>
      <c r="D33" s="41"/>
      <c r="E33" s="41"/>
      <c r="F33" s="41"/>
      <c r="G33" s="41"/>
      <c r="H33" s="41"/>
      <c r="I33" s="42"/>
      <c r="J33" s="17"/>
      <c r="K33" s="4"/>
    </row>
    <row r="34" spans="2:11" ht="41.25" customHeight="1">
      <c r="B34" s="43" t="s">
        <v>32</v>
      </c>
      <c r="C34" s="44"/>
      <c r="D34" s="44"/>
      <c r="E34" s="44"/>
      <c r="F34" s="44"/>
      <c r="G34" s="44"/>
      <c r="H34" s="45"/>
      <c r="I34" s="27"/>
      <c r="J34" s="22" t="str">
        <f>+IF(I34="","Indicare il 'premio annuo lordo flat'","")</f>
        <v>Indicare il 'premio annuo lordo flat'</v>
      </c>
      <c r="K34" s="4"/>
    </row>
    <row r="35" spans="2:11" ht="8.25" customHeight="1">
      <c r="B35" s="35"/>
      <c r="C35" s="35"/>
      <c r="D35" s="35"/>
      <c r="E35" s="35"/>
      <c r="F35" s="35"/>
      <c r="G35" s="35"/>
      <c r="H35" s="35"/>
      <c r="I35" s="35"/>
      <c r="J35" s="17"/>
      <c r="K35" s="4"/>
    </row>
    <row r="36" spans="2:11" ht="42" customHeight="1">
      <c r="B36" s="46" t="s">
        <v>38</v>
      </c>
      <c r="C36" s="47"/>
      <c r="D36" s="47"/>
      <c r="E36" s="47"/>
      <c r="F36" s="47"/>
      <c r="G36" s="47"/>
      <c r="H36" s="48"/>
      <c r="I36" s="38">
        <f>ROUND(SUM(I32,I34),2)</f>
        <v>0</v>
      </c>
      <c r="J36" s="17"/>
      <c r="K36" s="4"/>
    </row>
    <row r="37" spans="2:11" ht="21" customHeight="1">
      <c r="B37" s="36"/>
      <c r="C37" s="36"/>
      <c r="D37" s="36"/>
      <c r="E37" s="36"/>
      <c r="F37" s="36"/>
      <c r="G37" s="36"/>
      <c r="H37" s="35"/>
      <c r="I37" s="26"/>
      <c r="J37" s="17"/>
      <c r="K37" s="4"/>
    </row>
    <row r="38" spans="2:11" ht="59.25" customHeight="1">
      <c r="B38" s="11"/>
      <c r="C38" s="11"/>
      <c r="D38" s="11"/>
      <c r="E38" s="11"/>
      <c r="F38" s="11"/>
      <c r="G38" s="39" t="s">
        <v>33</v>
      </c>
      <c r="H38" s="74">
        <f>+H21</f>
        <v>0</v>
      </c>
      <c r="I38" s="75"/>
      <c r="J38" s="22">
        <f>+IF(H38&gt;G15,"Il premio triennale lordo è maggiore della base di gara","")</f>
      </c>
      <c r="K38" s="4"/>
    </row>
    <row r="39" spans="2:11" ht="60" customHeight="1">
      <c r="B39" s="11"/>
      <c r="C39" s="11"/>
      <c r="D39" s="11"/>
      <c r="E39" s="11"/>
      <c r="F39" s="11"/>
      <c r="G39" s="39" t="s">
        <v>34</v>
      </c>
      <c r="H39" s="74">
        <f>+I36</f>
        <v>0</v>
      </c>
      <c r="I39" s="75"/>
      <c r="J39" s="22">
        <f>+IF(H39&gt;G16,"Il premio triennale lordo è maggiore della base di gara","")</f>
      </c>
      <c r="K39" s="4"/>
    </row>
    <row r="40" spans="7:10" ht="51" customHeight="1">
      <c r="G40" s="39" t="s">
        <v>35</v>
      </c>
      <c r="H40" s="70">
        <f>ROUND(SUM(H38:H39),2)</f>
        <v>0</v>
      </c>
      <c r="I40" s="71"/>
      <c r="J40" s="22">
        <f>+IF(H40&gt;G17,"Il premio annuale lordo complessivo è maggiore della base di gara","")</f>
      </c>
    </row>
    <row r="41" spans="8:9" ht="12.75">
      <c r="H41" s="80" t="s">
        <v>2</v>
      </c>
      <c r="I41" s="80"/>
    </row>
    <row r="42" spans="8:9" ht="12.75">
      <c r="H42" s="81" t="s">
        <v>1</v>
      </c>
      <c r="I42" s="81"/>
    </row>
    <row r="46" spans="2:10" ht="62.25" customHeight="1">
      <c r="B46" s="90" t="s">
        <v>36</v>
      </c>
      <c r="C46" s="90"/>
      <c r="D46" s="90"/>
      <c r="E46" s="90"/>
      <c r="F46" s="90"/>
      <c r="G46" s="85"/>
      <c r="H46" s="85"/>
      <c r="I46" s="91" t="str">
        <f>+IF(G46="","Indicare i 'Costi relativi alla manodopera'","")</f>
        <v>Indicare i 'Costi relativi alla manodopera'</v>
      </c>
      <c r="J46" s="59"/>
    </row>
    <row r="47" spans="2:10" ht="80.25" customHeight="1">
      <c r="B47" s="90" t="s">
        <v>37</v>
      </c>
      <c r="C47" s="90"/>
      <c r="D47" s="90"/>
      <c r="E47" s="90"/>
      <c r="F47" s="90"/>
      <c r="G47" s="85"/>
      <c r="H47" s="85"/>
      <c r="I47" s="91" t="str">
        <f>+IF(G47="","Indicare i 'Costi relativi alla sicurezza'","")</f>
        <v>Indicare i 'Costi relativi alla sicurezza'</v>
      </c>
      <c r="J47" s="59"/>
    </row>
  </sheetData>
  <sheetProtection password="DA17" sheet="1"/>
  <mergeCells count="56">
    <mergeCell ref="B46:F46"/>
    <mergeCell ref="G46:H46"/>
    <mergeCell ref="B47:F47"/>
    <mergeCell ref="G47:H47"/>
    <mergeCell ref="I46:J46"/>
    <mergeCell ref="I47:J47"/>
    <mergeCell ref="H41:I41"/>
    <mergeCell ref="H42:I42"/>
    <mergeCell ref="B27:C27"/>
    <mergeCell ref="B25:C25"/>
    <mergeCell ref="D20:F20"/>
    <mergeCell ref="B21:C21"/>
    <mergeCell ref="D21:F21"/>
    <mergeCell ref="H20:I20"/>
    <mergeCell ref="B31:C31"/>
    <mergeCell ref="H39:I39"/>
    <mergeCell ref="D3:H3"/>
    <mergeCell ref="H40:I40"/>
    <mergeCell ref="B15:F15"/>
    <mergeCell ref="H21:I21"/>
    <mergeCell ref="H38:I38"/>
    <mergeCell ref="D25:E25"/>
    <mergeCell ref="D26:E26"/>
    <mergeCell ref="B4:I4"/>
    <mergeCell ref="B6:F6"/>
    <mergeCell ref="B7:F7"/>
    <mergeCell ref="G7:H7"/>
    <mergeCell ref="B20:C20"/>
    <mergeCell ref="M20:N20"/>
    <mergeCell ref="M21:N21"/>
    <mergeCell ref="B29:C29"/>
    <mergeCell ref="B28:C28"/>
    <mergeCell ref="B26:C26"/>
    <mergeCell ref="H22:I22"/>
    <mergeCell ref="B24:I24"/>
    <mergeCell ref="B23:I23"/>
    <mergeCell ref="D31:E31"/>
    <mergeCell ref="B30:C30"/>
    <mergeCell ref="B8:G8"/>
    <mergeCell ref="B9:F9"/>
    <mergeCell ref="G9:H9"/>
    <mergeCell ref="B11:F11"/>
    <mergeCell ref="G11:H11"/>
    <mergeCell ref="B13:F13"/>
    <mergeCell ref="G13:H13"/>
    <mergeCell ref="B19:I19"/>
    <mergeCell ref="B33:I33"/>
    <mergeCell ref="B34:H34"/>
    <mergeCell ref="B36:H36"/>
    <mergeCell ref="F32:H32"/>
    <mergeCell ref="B16:F16"/>
    <mergeCell ref="B17:F17"/>
    <mergeCell ref="D27:E27"/>
    <mergeCell ref="D28:E28"/>
    <mergeCell ref="D29:E29"/>
    <mergeCell ref="D30:E30"/>
  </mergeCells>
  <dataValidations count="5">
    <dataValidation type="custom" allowBlank="1" showInputMessage="1" showErrorMessage="1" errorTitle="Errore!" error="Non è ammessa l'indicazione di un importo:&#10;- negativo&#10;- pari a Zero&#10;- con un numero di cifre decimali maggiori di 2&#10;- superiore al premio pro capite posto a base di gara" sqref="D21:F21">
      <formula1>AND(D21&gt;0,D21&lt;=B21,LEN(TEXT(D21-INT(D21),"0,00#"))&lt;5)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" sqref="D22:F24 D38:F39 F26:F31">
      <formula1>AND(D22&gt;0,LEN(TEXT(D22-INT(D22),"0,00#"))&lt;5)</formula1>
    </dataValidation>
    <dataValidation allowBlank="1" showInputMessage="1" showErrorMessage="1" errorTitle="Errore!" error="Non è ammessa l'indicazione di un importo:&#10;- negativo&#10;- pari a Zero&#10;- con un numero di cifre decimali maggiori di 2" sqref="D25 D26:E32"/>
    <dataValidation type="custom" allowBlank="1" showInputMessage="1" showErrorMessage="1" errorTitle="Errore!" error="Non è ammessa l'indicazione di un tasso promille:&#10;- negativo&#10;- pari a zero&#10;- con un numero di cifre decimali maggiori di 2" sqref="G26:G27">
      <formula1>AND(G26&gt;0,LEN(TEXT(G26-INT(G26),"0,00#"))&lt;5)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" sqref="H28:H31 I34 G46:G47">
      <formula1>AND(H28&gt;0,LEN(TEXT(H28-INT(H28),"0,00#"))&lt;5)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2022-02-15T08:31:22Z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